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FF39BE03-51CE-4EAB-B89F-95E58290A6C0}" xr6:coauthVersionLast="47" xr6:coauthVersionMax="47" xr10:uidLastSave="{00000000-0000-0000-0000-000000000000}"/>
  <bookViews>
    <workbookView xWindow="-108" yWindow="-108" windowWidth="23256" windowHeight="12576" firstSheet="3" activeTab="7" xr2:uid="{C2C65999-E45E-493E-A54F-DFA3C6A10D52}"/>
  </bookViews>
  <sheets>
    <sheet name="NSFR v1" sheetId="2" state="hidden" r:id="rId1"/>
    <sheet name="NSFR SH" sheetId="4" state="hidden" r:id="rId2"/>
    <sheet name="Balance Sheet" sheetId="3" r:id="rId3"/>
    <sheet name="Unencumbered Liquid Assets" sheetId="6" r:id="rId4"/>
    <sheet name="Assumptions" sheetId="7" r:id="rId5"/>
    <sheet name="Securities Haircut Table" sheetId="9" r:id="rId6"/>
    <sheet name="Working Papers 1" sheetId="10" r:id="rId7"/>
    <sheet name="Working Papers 2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3" l="1"/>
  <c r="U29" i="3"/>
  <c r="U95" i="3"/>
  <c r="J1" i="7"/>
  <c r="H1" i="6"/>
  <c r="U14" i="3"/>
  <c r="H4" i="6" l="1"/>
  <c r="J4" i="7" s="1"/>
  <c r="H3" i="6"/>
  <c r="J3" i="7" s="1"/>
  <c r="U36" i="3" l="1"/>
  <c r="J37" i="3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U27" i="3"/>
  <c r="U25" i="3"/>
  <c r="J28" i="3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I16" i="3"/>
  <c r="K6" i="9" l="1"/>
  <c r="K5" i="9"/>
  <c r="S24" i="6"/>
  <c r="T10" i="3" s="1"/>
  <c r="R24" i="6"/>
  <c r="S10" i="3" s="1"/>
  <c r="Q24" i="6"/>
  <c r="R10" i="3" s="1"/>
  <c r="P24" i="6"/>
  <c r="Q10" i="3" s="1"/>
  <c r="O24" i="6"/>
  <c r="P10" i="3" s="1"/>
  <c r="N24" i="6"/>
  <c r="O10" i="3" s="1"/>
  <c r="M24" i="6"/>
  <c r="N10" i="3" s="1"/>
  <c r="L24" i="6"/>
  <c r="M10" i="3" s="1"/>
  <c r="K24" i="6"/>
  <c r="L10" i="3" s="1"/>
  <c r="J24" i="6"/>
  <c r="K10" i="3" s="1"/>
  <c r="I24" i="6"/>
  <c r="J10" i="3" s="1"/>
  <c r="F24" i="6"/>
  <c r="H10" i="3" s="1"/>
  <c r="T22" i="6"/>
  <c r="T20" i="6"/>
  <c r="T19" i="6"/>
  <c r="T18" i="6"/>
  <c r="T17" i="6"/>
  <c r="T16" i="6"/>
  <c r="T14" i="6"/>
  <c r="T13" i="6"/>
  <c r="T12" i="6"/>
  <c r="H8" i="6"/>
  <c r="H24" i="6" s="1"/>
  <c r="I10" i="3" s="1"/>
  <c r="K7" i="9" l="1"/>
  <c r="T24" i="6"/>
  <c r="U10" i="3" s="1"/>
  <c r="E79" i="4" l="1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T95" i="3" l="1"/>
  <c r="S95" i="3"/>
  <c r="R95" i="3"/>
  <c r="Q95" i="3"/>
  <c r="P95" i="3"/>
  <c r="O95" i="3"/>
  <c r="N95" i="3"/>
  <c r="M95" i="3"/>
  <c r="L95" i="3"/>
  <c r="K95" i="3"/>
  <c r="J95" i="3"/>
  <c r="I95" i="3"/>
  <c r="H95" i="3"/>
  <c r="H80" i="3"/>
  <c r="U79" i="3"/>
  <c r="U76" i="3"/>
  <c r="U74" i="3"/>
  <c r="U73" i="3"/>
  <c r="I72" i="3"/>
  <c r="I68" i="3"/>
  <c r="I67" i="3"/>
  <c r="I66" i="3"/>
  <c r="I65" i="3"/>
  <c r="I64" i="3"/>
  <c r="J64" i="3" s="1"/>
  <c r="K64" i="3" s="1"/>
  <c r="U62" i="3"/>
  <c r="U59" i="3"/>
  <c r="I58" i="3"/>
  <c r="U57" i="3"/>
  <c r="I56" i="3"/>
  <c r="U54" i="3"/>
  <c r="I53" i="3"/>
  <c r="U52" i="3"/>
  <c r="I51" i="3"/>
  <c r="U42" i="3"/>
  <c r="U40" i="3"/>
  <c r="U39" i="3"/>
  <c r="J35" i="3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U34" i="3"/>
  <c r="U31" i="3"/>
  <c r="U30" i="3"/>
  <c r="J26" i="3"/>
  <c r="K26" i="3" s="1"/>
  <c r="L26" i="3" s="1"/>
  <c r="M26" i="3" s="1"/>
  <c r="N26" i="3" s="1"/>
  <c r="U22" i="3"/>
  <c r="U20" i="3"/>
  <c r="I13" i="3"/>
  <c r="I45" i="3" s="1"/>
  <c r="H44" i="3"/>
  <c r="N45" i="3" l="1"/>
  <c r="M45" i="3"/>
  <c r="J45" i="3"/>
  <c r="K45" i="3"/>
  <c r="L45" i="3"/>
  <c r="J67" i="3"/>
  <c r="K67" i="3" s="1"/>
  <c r="J51" i="3"/>
  <c r="K51" i="3" s="1"/>
  <c r="O26" i="3"/>
  <c r="O45" i="3" s="1"/>
  <c r="L64" i="3"/>
  <c r="J66" i="3"/>
  <c r="K66" i="3" s="1"/>
  <c r="I81" i="3"/>
  <c r="J56" i="3"/>
  <c r="K56" i="3" s="1"/>
  <c r="J58" i="3"/>
  <c r="K58" i="3" s="1"/>
  <c r="J53" i="3"/>
  <c r="J65" i="3"/>
  <c r="K65" i="3" s="1"/>
  <c r="I83" i="3" l="1"/>
  <c r="I84" i="3" s="1"/>
  <c r="L67" i="3"/>
  <c r="M67" i="3" s="1"/>
  <c r="L51" i="3"/>
  <c r="M51" i="3" s="1"/>
  <c r="N51" i="3" s="1"/>
  <c r="L56" i="3"/>
  <c r="J81" i="3"/>
  <c r="J83" i="3" s="1"/>
  <c r="L58" i="3"/>
  <c r="M64" i="3"/>
  <c r="L65" i="3"/>
  <c r="P26" i="3"/>
  <c r="P45" i="3" s="1"/>
  <c r="K53" i="3"/>
  <c r="L53" i="3" s="1"/>
  <c r="L66" i="3"/>
  <c r="N67" i="3" l="1"/>
  <c r="O67" i="3" s="1"/>
  <c r="P67" i="3" s="1"/>
  <c r="Q67" i="3" s="1"/>
  <c r="R67" i="3" s="1"/>
  <c r="J84" i="3"/>
  <c r="M58" i="3"/>
  <c r="N58" i="3" s="1"/>
  <c r="O58" i="3" s="1"/>
  <c r="M65" i="3"/>
  <c r="N65" i="3" s="1"/>
  <c r="N64" i="3"/>
  <c r="O51" i="3"/>
  <c r="P51" i="3" s="1"/>
  <c r="M66" i="3"/>
  <c r="N66" i="3" s="1"/>
  <c r="M53" i="3"/>
  <c r="N53" i="3" s="1"/>
  <c r="M56" i="3"/>
  <c r="L81" i="3"/>
  <c r="L83" i="3" s="1"/>
  <c r="Q26" i="3"/>
  <c r="Q45" i="3" s="1"/>
  <c r="K81" i="3"/>
  <c r="K83" i="3" s="1"/>
  <c r="K84" i="3" l="1"/>
  <c r="L84" i="3" s="1"/>
  <c r="Q51" i="3"/>
  <c r="R51" i="3" s="1"/>
  <c r="S51" i="3" s="1"/>
  <c r="P58" i="3"/>
  <c r="Q58" i="3" s="1"/>
  <c r="O65" i="3"/>
  <c r="P65" i="3" s="1"/>
  <c r="O64" i="3"/>
  <c r="S67" i="3"/>
  <c r="T67" i="3" s="1"/>
  <c r="U67" i="3" s="1"/>
  <c r="O53" i="3"/>
  <c r="P53" i="3" s="1"/>
  <c r="M81" i="3"/>
  <c r="M83" i="3" s="1"/>
  <c r="R26" i="3"/>
  <c r="N56" i="3"/>
  <c r="O66" i="3"/>
  <c r="S26" i="3" l="1"/>
  <c r="R45" i="3"/>
  <c r="M84" i="3"/>
  <c r="Q65" i="3"/>
  <c r="R65" i="3" s="1"/>
  <c r="S65" i="3" s="1"/>
  <c r="T65" i="3" s="1"/>
  <c r="U65" i="3" s="1"/>
  <c r="T51" i="3"/>
  <c r="O56" i="3"/>
  <c r="O81" i="3" s="1"/>
  <c r="O83" i="3" s="1"/>
  <c r="R58" i="3"/>
  <c r="S58" i="3" s="1"/>
  <c r="T58" i="3" s="1"/>
  <c r="U58" i="3" s="1"/>
  <c r="Q53" i="3"/>
  <c r="N81" i="3"/>
  <c r="N83" i="3" s="1"/>
  <c r="P64" i="3"/>
  <c r="Q64" i="3" s="1"/>
  <c r="R64" i="3" s="1"/>
  <c r="S64" i="3" s="1"/>
  <c r="T64" i="3" s="1"/>
  <c r="U64" i="3" s="1"/>
  <c r="P66" i="3"/>
  <c r="Q66" i="3" s="1"/>
  <c r="R66" i="3" s="1"/>
  <c r="S66" i="3" s="1"/>
  <c r="T66" i="3" s="1"/>
  <c r="U66" i="3" s="1"/>
  <c r="T26" i="3" l="1"/>
  <c r="S45" i="3"/>
  <c r="N84" i="3"/>
  <c r="O84" i="3" s="1"/>
  <c r="P56" i="3"/>
  <c r="U51" i="3"/>
  <c r="R53" i="3"/>
  <c r="U26" i="3" l="1"/>
  <c r="U45" i="3" s="1"/>
  <c r="T45" i="3"/>
  <c r="S53" i="3"/>
  <c r="Q56" i="3"/>
  <c r="P81" i="3"/>
  <c r="P83" i="3" s="1"/>
  <c r="P84" i="3" s="1"/>
  <c r="T53" i="3" l="1"/>
  <c r="R56" i="3"/>
  <c r="Q81" i="3"/>
  <c r="Q83" i="3" s="1"/>
  <c r="Q84" i="3" s="1"/>
  <c r="S56" i="3" l="1"/>
  <c r="R81" i="3"/>
  <c r="R83" i="3" s="1"/>
  <c r="R84" i="3" s="1"/>
  <c r="U53" i="3"/>
  <c r="T56" i="3" l="1"/>
  <c r="S81" i="3"/>
  <c r="S83" i="3" s="1"/>
  <c r="S84" i="3" s="1"/>
  <c r="U56" i="3" l="1"/>
  <c r="U81" i="3" s="1"/>
  <c r="U83" i="3" s="1"/>
  <c r="T81" i="3"/>
  <c r="T83" i="3" s="1"/>
  <c r="T84" i="3" s="1"/>
  <c r="U84" i="3" l="1"/>
  <c r="G62" i="2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<sst xmlns="http://schemas.openxmlformats.org/spreadsheetml/2006/main" count="992" uniqueCount="579">
  <si>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</si>
  <si>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</si>
  <si>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</si>
  <si>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</si>
  <si>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</si>
  <si>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</si>
  <si>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</si>
  <si>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</si>
  <si>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</si>
  <si>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</si>
  <si>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</si>
  <si>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</si>
  <si>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</si>
  <si>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</si>
  <si>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</si>
  <si>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</si>
  <si>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</si>
  <si>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</si>
  <si>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</si>
  <si>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</si>
  <si>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</si>
  <si>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</si>
  <si>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</si>
  <si>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</si>
  <si>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</si>
  <si>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</si>
  <si>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</si>
  <si>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</si>
  <si>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</si>
  <si>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</si>
  <si>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</si>
  <si>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</si>
  <si>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</si>
  <si>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</si>
  <si>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</si>
  <si>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</si>
  <si>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</si>
  <si>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</si>
  <si>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</si>
  <si>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</si>
  <si>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</si>
  <si>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</si>
  <si>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</si>
  <si>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</si>
  <si>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</si>
  <si>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</si>
  <si>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</si>
  <si>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</si>
  <si>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</si>
  <si>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</si>
  <si>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</si>
  <si>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</si>
  <si>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</si>
  <si>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</si>
  <si>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</si>
  <si>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</si>
  <si>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</si>
  <si>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</si>
  <si>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</si>
  <si>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</si>
  <si>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</si>
  <si>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</si>
  <si>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</si>
  <si>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</si>
  <si>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</si>
  <si>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</si>
  <si>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</si>
  <si>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</si>
  <si>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</si>
  <si>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</si>
  <si>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</si>
  <si>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</si>
  <si>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</si>
  <si>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</si>
  <si>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</si>
  <si>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</si>
  <si>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</si>
  <si>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</si>
  <si>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</si>
  <si>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</si>
  <si>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</si>
  <si>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</si>
  <si>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</si>
  <si>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</si>
  <si>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</si>
  <si>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</si>
  <si>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</si>
  <si>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</si>
  <si>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</si>
  <si>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</si>
  <si>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</si>
  <si>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</si>
  <si>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</si>
  <si>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</si>
  <si>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</si>
  <si>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</si>
  <si>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</si>
  <si>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</si>
  <si>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</si>
  <si>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</si>
  <si>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</si>
  <si>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</si>
  <si>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</si>
  <si>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</si>
  <si>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</si>
  <si>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</si>
  <si>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</si>
  <si>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</si>
  <si>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</si>
  <si>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</si>
  <si>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</si>
  <si>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</si>
  <si>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</si>
  <si>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</si>
  <si>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</si>
  <si>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</si>
  <si>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</si>
  <si>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</si>
  <si>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</si>
  <si>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</si>
  <si>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</si>
  <si>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</si>
  <si>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</si>
  <si>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</si>
  <si>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</si>
  <si>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</si>
  <si>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</si>
  <si>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</si>
  <si>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</si>
  <si>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</si>
  <si>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</si>
  <si>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</si>
  <si>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</si>
  <si>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</si>
  <si>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</si>
  <si>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</si>
  <si>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</si>
  <si>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</si>
  <si>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</si>
  <si>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</si>
  <si>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</si>
  <si>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</si>
  <si>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</si>
  <si>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</si>
  <si>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</si>
  <si>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</si>
  <si>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</si>
  <si>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</si>
  <si>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</si>
  <si>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</si>
  <si>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</si>
  <si>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</si>
  <si>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</si>
  <si>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</si>
  <si>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</si>
  <si>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</si>
  <si>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</si>
  <si>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</si>
  <si>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</si>
  <si>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</si>
  <si>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</si>
  <si>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</si>
  <si>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</si>
  <si>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</si>
  <si>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</si>
  <si>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</si>
  <si>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</si>
  <si>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</si>
  <si>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</si>
  <si>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</si>
  <si>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</si>
  <si>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</si>
  <si>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</si>
  <si>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</si>
  <si>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</si>
  <si>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</si>
  <si>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</si>
  <si>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</si>
  <si>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</si>
  <si>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</si>
  <si>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</si>
  <si>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</si>
  <si>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</si>
  <si>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</si>
  <si>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</si>
  <si>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</si>
  <si>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</si>
  <si>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</si>
  <si>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</si>
  <si>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</si>
  <si>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</si>
  <si>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</si>
  <si>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</si>
  <si>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</si>
  <si>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</si>
  <si>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</si>
  <si>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</si>
  <si>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</si>
  <si>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</si>
  <si>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</si>
  <si>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</si>
  <si>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</si>
  <si>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</si>
  <si>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</si>
  <si>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</si>
  <si>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</si>
  <si>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</si>
  <si>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</si>
  <si>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</si>
  <si>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</si>
  <si>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</si>
  <si>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</si>
  <si>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</si>
  <si>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</si>
  <si>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</si>
  <si>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</si>
  <si>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</si>
  <si>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</si>
  <si>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</si>
  <si>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</si>
  <si>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</si>
  <si>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</si>
  <si>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</si>
  <si>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</si>
  <si>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</si>
  <si>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Version: 2/17/2022</t>
  </si>
  <si>
    <t>NET CUMULATIVE CASH FLOW REPORT - CONSOLIDATED TEMPLATE</t>
  </si>
  <si>
    <t xml:space="preserve"> </t>
  </si>
  <si>
    <t>Old Reference</t>
  </si>
  <si>
    <t>Rule Reference</t>
  </si>
  <si>
    <t>BALANCE SHEET</t>
  </si>
  <si>
    <t>Position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</si>
  <si>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</si>
  <si>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</si>
  <si>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</si>
  <si>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</si>
  <si>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</si>
  <si>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</si>
  <si>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</si>
  <si>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</si>
  <si>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</si>
  <si>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</si>
  <si>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</si>
  <si>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</si>
  <si>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&gt; 12 Months</t>
  </si>
  <si>
    <t>ASSETS</t>
  </si>
  <si>
    <t>5 to 10</t>
  </si>
  <si>
    <t>7(5) Table 7(a), (b), (e), (f), (g)</t>
  </si>
  <si>
    <t>Unencumbered Liquid Assets * (includes HQLA)</t>
  </si>
  <si>
    <t>Cash Resources</t>
  </si>
  <si>
    <t>7(5) Table 7 (i)</t>
  </si>
  <si>
    <t>Demand Deposits with a FI</t>
  </si>
  <si>
    <t>7(5) Table 7(h)</t>
  </si>
  <si>
    <t>Term Deposits with a FI</t>
  </si>
  <si>
    <t>7(5) Table 7(j)</t>
  </si>
  <si>
    <t>Common equity share issued by non - financial institution (Level 2B asset)</t>
  </si>
  <si>
    <t>7(5) Table 7(k)</t>
  </si>
  <si>
    <t>Common equity share issued by FI</t>
  </si>
  <si>
    <t>12-13</t>
  </si>
  <si>
    <t>7(5) Table 7(c )</t>
  </si>
  <si>
    <t>Other Securities</t>
  </si>
  <si>
    <t>7(5) Table 7(d)</t>
  </si>
  <si>
    <t>Other Investments</t>
  </si>
  <si>
    <t>Personal Loan Portfolio</t>
  </si>
  <si>
    <t>16-20</t>
  </si>
  <si>
    <t>7(5) Table 7(l)</t>
  </si>
  <si>
    <t>Residential Mortgages (All Balances at maturity)</t>
  </si>
  <si>
    <t>7(5) Table 7(m)</t>
  </si>
  <si>
    <t>Residential Mortgages (Payments)</t>
  </si>
  <si>
    <t>7(5) Table 7(n)</t>
  </si>
  <si>
    <t>Personal Securitized Mortgage (All Balances at maturity)</t>
  </si>
  <si>
    <t>7(5) Table 7(o)</t>
  </si>
  <si>
    <t>Personal Securitized Mortgage (Payments)</t>
  </si>
  <si>
    <t>7(5) Table 7(p)</t>
  </si>
  <si>
    <t>Term Loans</t>
  </si>
  <si>
    <t>7(5) Table 7(q), (r)</t>
  </si>
  <si>
    <t xml:space="preserve">Lines of Credit </t>
  </si>
  <si>
    <t>7(5) Table 7(s)</t>
  </si>
  <si>
    <t>Leases &amp; Other</t>
  </si>
  <si>
    <t>Commercial Loan Portfolio</t>
  </si>
  <si>
    <t>Commercial Mortgages (All Balances at maturity)</t>
  </si>
  <si>
    <t>Commercial Mortgages (Payments)</t>
  </si>
  <si>
    <t>Commercial Securitized Mortgage (All Balances at maturity)</t>
  </si>
  <si>
    <t>Commercial Securitized Mortgage (Payments)</t>
  </si>
  <si>
    <t>25-27</t>
  </si>
  <si>
    <t>7(5) Table 7(t), (u), (v), (w)</t>
  </si>
  <si>
    <t>All Other Assets</t>
  </si>
  <si>
    <t>TOTAL ASSETS</t>
  </si>
  <si>
    <t>TOTAL ASSETS  (CASH INFLOWS)</t>
  </si>
  <si>
    <t>LIABILITIES &amp; EQUITY</t>
  </si>
  <si>
    <t>7(13)</t>
  </si>
  <si>
    <t>Deposits</t>
  </si>
  <si>
    <t>Retail Deposits</t>
  </si>
  <si>
    <t>Stable Deposits</t>
  </si>
  <si>
    <t>7(13) Table 10(a)</t>
  </si>
  <si>
    <t>Insured demand deposits with established relationships or in transactional accounts</t>
  </si>
  <si>
    <t>7(13) Table 10(b)</t>
  </si>
  <si>
    <t>Insured term deposits with established relationships or in transactional accounts</t>
  </si>
  <si>
    <t>7(13) Table 10(c)</t>
  </si>
  <si>
    <t>Other insured demand deposits</t>
  </si>
  <si>
    <t>7(13) Table 10(d)</t>
  </si>
  <si>
    <t>Other insured term deposits</t>
  </si>
  <si>
    <t>Less Stable Deposits</t>
  </si>
  <si>
    <t>7(13) Table 10(e)</t>
  </si>
  <si>
    <t>Broker deposits - demand</t>
  </si>
  <si>
    <t>7(13) Table 10(f)</t>
  </si>
  <si>
    <t xml:space="preserve">Broker deposits - term </t>
  </si>
  <si>
    <t>7(13) Table 10(g)</t>
  </si>
  <si>
    <t>Uninsured demand deposits</t>
  </si>
  <si>
    <t>7(13)Table 10(h)</t>
  </si>
  <si>
    <t>Uninsured term deposits</t>
  </si>
  <si>
    <t>Wholesale Deposits</t>
  </si>
  <si>
    <t>7(13) Table 10(i)</t>
  </si>
  <si>
    <t>Term deposits (original term &gt;30 days)</t>
  </si>
  <si>
    <t xml:space="preserve">Other demand and term deposits </t>
  </si>
  <si>
    <t>7(13) Table 10(j)</t>
  </si>
  <si>
    <t>Non-Financial Inst. - Operational (Insured)</t>
  </si>
  <si>
    <t>7(13) Table 10(k)</t>
  </si>
  <si>
    <t>Non-Financial Inst. - Operational (uninsured)</t>
  </si>
  <si>
    <t>7(13) Table 10(l)</t>
  </si>
  <si>
    <t>Non-Financial Inst. - Non-operational (Insured)</t>
  </si>
  <si>
    <t>7(13) Table 10(m)</t>
  </si>
  <si>
    <t>Non-Financial Inst. - Non-operational(uninsured)</t>
  </si>
  <si>
    <t>7(13) Table 10(n)</t>
  </si>
  <si>
    <t xml:space="preserve">Financial Institutions </t>
  </si>
  <si>
    <t>Borrowings and Other Liabilities</t>
  </si>
  <si>
    <t>Central 1, League or Other Financial Institution</t>
  </si>
  <si>
    <t>7(13) Table 10(o)</t>
  </si>
  <si>
    <t>Operating / Clearing Account</t>
  </si>
  <si>
    <t>7(13) Table 10(p)</t>
  </si>
  <si>
    <t>Term Borrowings</t>
  </si>
  <si>
    <t>50-51</t>
  </si>
  <si>
    <t>7(13) Table 10(q), (r)</t>
  </si>
  <si>
    <t>Other Borrowings (incl. securitizations)</t>
  </si>
  <si>
    <t>7(19)</t>
  </si>
  <si>
    <t>Derivatives</t>
  </si>
  <si>
    <t>7(13) Table 10(s)</t>
  </si>
  <si>
    <t>All Other Liabilities</t>
  </si>
  <si>
    <t>Equity</t>
  </si>
  <si>
    <t>7(13) Table 10(t)</t>
  </si>
  <si>
    <t>TOTAL LIABILITIES &amp; EQUITY</t>
  </si>
  <si>
    <t>TOTAL LIABILITIES &amp; EQUITY (CASH OUTFLOWS)</t>
  </si>
  <si>
    <t>NET CASH INFLOW / (OUTFLOW)</t>
  </si>
  <si>
    <t>NET CUMULATIVE CASH FLOW</t>
  </si>
  <si>
    <t>7(20), (21)</t>
  </si>
  <si>
    <t>MEMO ITEMS:</t>
  </si>
  <si>
    <t>COMMITMENTS</t>
  </si>
  <si>
    <t>Off-balance sheet funding guarantees</t>
  </si>
  <si>
    <t>Unfunded portion of committed credit</t>
  </si>
  <si>
    <t xml:space="preserve">Retail </t>
  </si>
  <si>
    <t>HELOC</t>
  </si>
  <si>
    <t>Others</t>
  </si>
  <si>
    <t>Corporate, Governments &amp; Municipalities</t>
  </si>
  <si>
    <t>All other commitments</t>
  </si>
  <si>
    <t>TOTAL COMMITMENTS</t>
  </si>
  <si>
    <t>* Please complete Unencumbered Liquid Assets worksheet</t>
  </si>
  <si>
    <r>
      <rPr>
        <b/>
        <u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Pursuant to subsection 2(3) of the new liquidity rule 2021-003, please provide the below required details for any subsidiary or affiliate that is excluded from consolidation.</t>
    </r>
  </si>
  <si>
    <t>Name of Subsidiary or Affiliate</t>
  </si>
  <si>
    <t>Identified Barriers</t>
  </si>
  <si>
    <t>Unencumbered Liquid Assets</t>
  </si>
  <si>
    <t>Haircut*</t>
  </si>
  <si>
    <t>Cash</t>
  </si>
  <si>
    <t>7(5) Table 7(b)</t>
  </si>
  <si>
    <t>Cash on hand, bank notes and items in transit</t>
  </si>
  <si>
    <t>Marketable Securities</t>
  </si>
  <si>
    <t>Securities issued by the Government of Canada</t>
  </si>
  <si>
    <t>Treasury bills</t>
  </si>
  <si>
    <t>Bonds</t>
  </si>
  <si>
    <t>Stripped coupons and residuals</t>
  </si>
  <si>
    <t>Securities guaranteed by the Government of Canada</t>
  </si>
  <si>
    <t>Canada Mortgage Bonds</t>
  </si>
  <si>
    <t>NHA MBS</t>
  </si>
  <si>
    <t>Securities issued or guaranteed by a provincial/municipal  government</t>
  </si>
  <si>
    <t>Bankers' acceptances, promissory notes &amp; commercial papers</t>
  </si>
  <si>
    <t>7(5) Table 7 (e ) to (g)</t>
  </si>
  <si>
    <t>Other</t>
  </si>
  <si>
    <t>Total Unencumbered Liquid Assets **</t>
  </si>
  <si>
    <t>* Please indicate the weighted average haricut calculated on the "securities Haircut Table" tab.</t>
  </si>
  <si>
    <t>** Report total unencumbered liquid assets in Month 1 time bucket after the appropriate haircut is applied to in accordance with the "Securities Haircut Table".</t>
  </si>
  <si>
    <t xml:space="preserve">   The haircut amount of maturity inflows are to be reported in the contractual maturity time buckets.</t>
  </si>
  <si>
    <t>ASSUMPTIONS AND CASH FLOWS</t>
  </si>
  <si>
    <t>Month 1 or initial maturity</t>
  </si>
  <si>
    <t>Months 2 - 12 or subsequent maturities</t>
  </si>
  <si>
    <t>5-10</t>
  </si>
  <si>
    <t xml:space="preserve">Unencumbered Liquid Assets (includes HQLA):
</t>
  </si>
  <si>
    <t xml:space="preserve">100% in month 1 (subject to Securities Haircut table). The haircut amount of maturity inflows are to be reported in the contractual maturity time buckets.
</t>
  </si>
  <si>
    <t>7(5) Table 7(i)</t>
  </si>
  <si>
    <t>100% in month 1 for demand deposits</t>
  </si>
  <si>
    <t>100% at contractual maturity for term deposits</t>
  </si>
  <si>
    <t xml:space="preserve">100% in month 1 </t>
  </si>
  <si>
    <t>12.5% of market value in month two. 25% of market value in month three.12.5% of market value in month four
25% of market value in month three.
12.5% of market value in month four.</t>
  </si>
  <si>
    <t>7(5) Table 7(c)</t>
  </si>
  <si>
    <t>100% at contractual maturity or the earliest option date.</t>
  </si>
  <si>
    <t xml:space="preserve">100% at &gt; 12 months with cash inflow for dividend or interest on declaration date. </t>
  </si>
  <si>
    <t xml:space="preserve">Performing loans </t>
  </si>
  <si>
    <r>
      <t xml:space="preserve">100% rollover at contractual maturity with </t>
    </r>
    <r>
      <rPr>
        <b/>
        <sz val="12"/>
        <rFont val="Calibri"/>
        <family val="2"/>
        <scheme val="minor"/>
      </rPr>
      <t>NO</t>
    </r>
    <r>
      <rPr>
        <sz val="12"/>
        <rFont val="Calibri"/>
        <family val="2"/>
        <scheme val="minor"/>
      </rPr>
      <t xml:space="preserve"> inflow. </t>
    </r>
  </si>
  <si>
    <t xml:space="preserve">Contractual amortization payments are recognized as inflows in each period. Inflows from payments for month 1 will be recognized as the same inflows for month 2-12 time buckets.  100% on payments (including interest payments and instalments). </t>
  </si>
  <si>
    <t>100% at contractual maturity (0% rollover assumed)</t>
  </si>
  <si>
    <t>100% on payments including interest and loan amortization.</t>
  </si>
  <si>
    <t xml:space="preserve">100% at contractual maturity; 100% on payments (including interest payments and instalments) </t>
  </si>
  <si>
    <t>Lines of Credit</t>
  </si>
  <si>
    <t>100% at contractual maturity; include specified minimum payments and  interest only for Line of Credit with no specific maturity</t>
  </si>
  <si>
    <t>100% at contractual maturity; 100% on payments (including interest payments and instalments)</t>
  </si>
  <si>
    <t>Performing loans</t>
  </si>
  <si>
    <t>Contractual amortization payments are recognized as inflows in each period. Inflows from payments for month 1 will be recognized as the same inflows for month 2-12 time buckets. 100% on payments (including interest payments and instalments).</t>
  </si>
  <si>
    <t>Commercial Securitized Mortgage (Total Payments)</t>
  </si>
  <si>
    <t>Term Loan</t>
  </si>
  <si>
    <t>Line of Credit</t>
  </si>
  <si>
    <t>100% at contractual maturity; include specified minimum payments and interest only for Line of Credit with no specific maturity</t>
  </si>
  <si>
    <t>7(5) Table 7(v)</t>
  </si>
  <si>
    <t>100% at contractual maturity in accordance with a credit union's existing valuation methodology</t>
  </si>
  <si>
    <t>7(5) Table 7(t), (u), (w)</t>
  </si>
  <si>
    <r>
      <t xml:space="preserve">100% in greater than 12 months. Precious metal and Commodity other than precious metal </t>
    </r>
    <r>
      <rPr>
        <b/>
        <sz val="12"/>
        <rFont val="Calibri"/>
        <family val="2"/>
        <scheme val="minor"/>
      </rPr>
      <t>NO</t>
    </r>
    <r>
      <rPr>
        <sz val="12"/>
        <rFont val="Calibri"/>
        <family val="2"/>
        <scheme val="minor"/>
      </rPr>
      <t xml:space="preserve"> inflow</t>
    </r>
  </si>
  <si>
    <t>Deposits Run-off Rate:</t>
  </si>
  <si>
    <r>
      <t xml:space="preserve">Retail </t>
    </r>
    <r>
      <rPr>
        <sz val="12"/>
        <color theme="1"/>
        <rFont val="Calibri"/>
        <family val="2"/>
        <scheme val="minor"/>
      </rPr>
      <t>Deposits</t>
    </r>
  </si>
  <si>
    <t xml:space="preserve">Insured demand deposits with established relationships or in transactional accounts </t>
  </si>
  <si>
    <t>3% run-off month 1</t>
  </si>
  <si>
    <t>1% per month on declining balance</t>
  </si>
  <si>
    <t xml:space="preserve">Insured term deposits with established relationships or in transactional accounts </t>
  </si>
  <si>
    <t xml:space="preserve">3% run-off at maturity with the net balance rolling to the same term.                          </t>
  </si>
  <si>
    <t>1% at subsequent maturity on declining balance</t>
  </si>
  <si>
    <t>5% run-off month 1</t>
  </si>
  <si>
    <t xml:space="preserve">5% run-off at maturity with the net balance rolling to the same term.                          </t>
  </si>
  <si>
    <t>Broker Deposits - Demand</t>
  </si>
  <si>
    <t>10% run-off month 1</t>
  </si>
  <si>
    <t>5% per month on declining balance</t>
  </si>
  <si>
    <t xml:space="preserve">Broker Deposits - Term </t>
  </si>
  <si>
    <t xml:space="preserve">10% run-off at maturity with the net balance rolling to the same term.                          </t>
  </si>
  <si>
    <t>5% at subsequent maturity on declining balance</t>
  </si>
  <si>
    <t xml:space="preserve">Uninsured demand deposits </t>
  </si>
  <si>
    <t>7(13) Table 10(h)</t>
  </si>
  <si>
    <t xml:space="preserve">Uninsured term deposits </t>
  </si>
  <si>
    <t>100% at earliest contractual maturity</t>
  </si>
  <si>
    <t>3% run-off at month 1</t>
  </si>
  <si>
    <t>3% per month on declining balance</t>
  </si>
  <si>
    <t>Non-Financial Inst. - Operational (Uninsured)</t>
  </si>
  <si>
    <t>10% run of at month 1</t>
  </si>
  <si>
    <t>12.5% run of at month 1</t>
  </si>
  <si>
    <t>Non-Financial Inst. - Non-operational (Uninsured)</t>
  </si>
  <si>
    <t>10% per month on declining balance</t>
  </si>
  <si>
    <t>100% at month 1</t>
  </si>
  <si>
    <t>Central 1, League, or Other Financial Institution</t>
  </si>
  <si>
    <t>100% at contractual maturity (no rollover)</t>
  </si>
  <si>
    <t>Included no rollover term</t>
  </si>
  <si>
    <r>
      <t xml:space="preserve">Other Borrowings </t>
    </r>
    <r>
      <rPr>
        <i/>
        <sz val="12"/>
        <color theme="1"/>
        <rFont val="Calibri"/>
        <family val="2"/>
        <scheme val="minor"/>
      </rPr>
      <t>(incl. securitizations)</t>
    </r>
  </si>
  <si>
    <t>100% at contractual maturity. For "Security sold short or lent or funding guarantee to a subsidiary or branch" : 100% of principal</t>
  </si>
  <si>
    <t>100% at contractual maturity in accordance with a credit union’s existing valuation methodology</t>
  </si>
  <si>
    <t>Included calculation method</t>
  </si>
  <si>
    <t xml:space="preserve">100% at  &gt;12 months </t>
  </si>
  <si>
    <t>100% in greater than 12 months</t>
  </si>
  <si>
    <t>7(20) , (21)</t>
  </si>
  <si>
    <t>Balance only. No liquidity value will be attributed.</t>
  </si>
  <si>
    <t>Equivalent Credit Ratings</t>
  </si>
  <si>
    <t>Weighting Example</t>
  </si>
  <si>
    <t>Investment</t>
  </si>
  <si>
    <t>Rating</t>
  </si>
  <si>
    <t>Asset $</t>
  </si>
  <si>
    <t>Haircut</t>
  </si>
  <si>
    <t>Weighted Haircut</t>
  </si>
  <si>
    <t xml:space="preserve">Bonds </t>
  </si>
  <si>
    <t xml:space="preserve">DBRS </t>
  </si>
  <si>
    <t xml:space="preserve">S&amp;P/Fitch </t>
  </si>
  <si>
    <t xml:space="preserve">Moody’s </t>
  </si>
  <si>
    <t>Government of Canada 5Yr Bond</t>
  </si>
  <si>
    <t>High</t>
  </si>
  <si>
    <t xml:space="preserve">High rated </t>
  </si>
  <si>
    <t xml:space="preserve">AAA to AA(low) </t>
  </si>
  <si>
    <t xml:space="preserve">AAA to AA- </t>
  </si>
  <si>
    <t xml:space="preserve">Aaa to Aa3 </t>
  </si>
  <si>
    <t>Government of Ontario 5Yr Bond</t>
  </si>
  <si>
    <t>Medium</t>
  </si>
  <si>
    <t xml:space="preserve">Medium rated </t>
  </si>
  <si>
    <t xml:space="preserve">A(high) to A(low) </t>
  </si>
  <si>
    <t xml:space="preserve">A+ to A- </t>
  </si>
  <si>
    <t xml:space="preserve">A1 to A2 </t>
  </si>
  <si>
    <t>Weighting reported in Unencumbered Liquid Asset tab</t>
  </si>
  <si>
    <t xml:space="preserve">Low/not rated </t>
  </si>
  <si>
    <t xml:space="preserve">BBB(high) to D or not rated by DBRS </t>
  </si>
  <si>
    <t xml:space="preserve">BBB+ to D or not rated S&amp;P/Fitch </t>
  </si>
  <si>
    <t xml:space="preserve">Baa1 to C or not rated by Moody’s </t>
  </si>
  <si>
    <t xml:space="preserve">Commercial Paper </t>
  </si>
  <si>
    <t xml:space="preserve">R1 </t>
  </si>
  <si>
    <t xml:space="preserve">A1 </t>
  </si>
  <si>
    <t xml:space="preserve">Prime-1 </t>
  </si>
  <si>
    <t xml:space="preserve">R2 </t>
  </si>
  <si>
    <t xml:space="preserve">A2, A3 </t>
  </si>
  <si>
    <t xml:space="preserve">Prime-2 </t>
  </si>
  <si>
    <t xml:space="preserve">R3, R4, R5, D or not rated by DBRS </t>
  </si>
  <si>
    <t xml:space="preserve">B, C, D or not rated by S&amp;P/Fitch </t>
  </si>
  <si>
    <t xml:space="preserve">Prime-3, Not Prime or not rated by Moody’s </t>
  </si>
  <si>
    <t>Securities Haircut Table</t>
  </si>
  <si>
    <t>SECURITIES</t>
  </si>
  <si>
    <t>CAD</t>
  </si>
  <si>
    <t>USD</t>
  </si>
  <si>
    <t>Government Security</t>
  </si>
  <si>
    <t>High Rated Government Securities</t>
  </si>
  <si>
    <t/>
  </si>
  <si>
    <t>Sovereign &amp; Central Bank Government Securities (High rated)</t>
  </si>
  <si>
    <t>State, Provincial &amp; Agency Government Securities (High rated)</t>
  </si>
  <si>
    <t>State Municipal Government Securities (High rated)</t>
  </si>
  <si>
    <t>Supranational and Multilateral Development Bank Government Securities (High rated)</t>
  </si>
  <si>
    <t>Medium Rated Government Securities</t>
  </si>
  <si>
    <t>Sovereign &amp; Central Bank Government Securities (Medium rated)</t>
  </si>
  <si>
    <t>State, Provincial &amp; Agency Government Securities (Medium rated)</t>
  </si>
  <si>
    <t>State Municipal Government Securities (Medium rated)</t>
  </si>
  <si>
    <t>Supranational and Multilateral Development Bank Government Securities (Medium rated)</t>
  </si>
  <si>
    <t>Low/Not Rated Government Securities</t>
  </si>
  <si>
    <t>Sovereign &amp; Central Bank Government Securities (Low/not rated)</t>
  </si>
  <si>
    <t>State, Provincial &amp; Agency Government Securities (Low/not rated)</t>
  </si>
  <si>
    <t>State Municipal Government Securities (Low/not rated)</t>
  </si>
  <si>
    <t>Supranational and Multilateral Development Bank Government Securities (Low/not rated)</t>
  </si>
  <si>
    <t>Mortgage-Backed Security (MBS)</t>
  </si>
  <si>
    <t>Agency MBS</t>
  </si>
  <si>
    <t>Agency MBS (High rated)</t>
  </si>
  <si>
    <t>Agency MBS (Medium rated)</t>
  </si>
  <si>
    <t>Agency MBS (Low/not rated)</t>
  </si>
  <si>
    <r>
      <t>Non-Agency Commercial MBS (CMBS)</t>
    </r>
    <r>
      <rPr>
        <b/>
        <sz val="10"/>
        <rFont val="Arial"/>
        <family val="2"/>
      </rPr>
      <t xml:space="preserve"> </t>
    </r>
  </si>
  <si>
    <t>Non-Agency CMBS (High rated)</t>
  </si>
  <si>
    <t>Non-Agency CMBS Medium rated)</t>
  </si>
  <si>
    <t>Non-Agency CMBS (Low/not rated)</t>
  </si>
  <si>
    <r>
      <t>Non-Agency Residential MBS (RMBS)</t>
    </r>
    <r>
      <rPr>
        <b/>
        <sz val="10"/>
        <rFont val="Arial"/>
        <family val="2"/>
      </rPr>
      <t xml:space="preserve"> </t>
    </r>
  </si>
  <si>
    <t>Non-Agency RMBS (High rated)</t>
  </si>
  <si>
    <t>Non-Agency RMBS (Medium rated)</t>
  </si>
  <si>
    <t>Non-Agency RMBS (Low/not rated)</t>
  </si>
  <si>
    <t>Corporate Bonds and Paper</t>
  </si>
  <si>
    <t>Non-FI Issued Corporate Bonds and Paper (High rated)</t>
  </si>
  <si>
    <t>Non-FI issued unsecured bonds and paper (High rated)</t>
  </si>
  <si>
    <t>Non-FI issued covered bonds (High rated)</t>
  </si>
  <si>
    <t>FI Issued Corporate Bonds and Paper (High rated)</t>
  </si>
  <si>
    <t>FI issued unsecured bonds and paper (High rated)</t>
  </si>
  <si>
    <t>FI issued covered bonds (High rated)</t>
  </si>
  <si>
    <t>FI issued jumbo covered bonds (High rated)</t>
  </si>
  <si>
    <t>Non-FI Issued Corporate Bonds and Paper (Medium rated)</t>
  </si>
  <si>
    <t>Non-FI issued unsecured bonds and paper (Medium rated)</t>
  </si>
  <si>
    <t>Non-FI issued covered bonds (Medium rated)</t>
  </si>
  <si>
    <t>FI Issued Corporate Bonds and Paper (Medium rated)</t>
  </si>
  <si>
    <t>FI issued unsecured bonds and paper (Medium rated)</t>
  </si>
  <si>
    <t>FI issued covered bonds (Medium rated)</t>
  </si>
  <si>
    <t>FI issued jumbo covered bonds (Medium rated)</t>
  </si>
  <si>
    <t>Non-FI Issued Corporate Bonds and Paper (Low/not rated)</t>
  </si>
  <si>
    <t>Non-FI issued unsecured bonds and paper (Low/not rated)</t>
  </si>
  <si>
    <t>Non-FI issued covered bonds (Low/not rated)</t>
  </si>
  <si>
    <t>FI Issued Corporate Bonds and Paper (Low/not rated)</t>
  </si>
  <si>
    <t>FI issued unsecured bonds and paper (Low/not rated)</t>
  </si>
  <si>
    <t>FI issued covered bonds (Low/not rated)</t>
  </si>
  <si>
    <t>FI issued jumbo covered bonds (Low/not rated)</t>
  </si>
  <si>
    <t>Non-FI Issued ABS and ABCP (High rated)</t>
  </si>
  <si>
    <t>Non-FI Issued ABS (High rated)</t>
  </si>
  <si>
    <t>Non-FI Issued ABCP (High rated) (Note 1)</t>
  </si>
  <si>
    <r>
      <t>FI Issued ABS and ABCP (High rated)</t>
    </r>
    <r>
      <rPr>
        <b/>
        <sz val="10"/>
        <rFont val="Arial"/>
        <family val="2"/>
      </rPr>
      <t xml:space="preserve"> </t>
    </r>
  </si>
  <si>
    <t>FI Issued ABS (High rated)</t>
  </si>
  <si>
    <t>FI Issued ABCP (High rated) (Note 1)</t>
  </si>
  <si>
    <t>Non-FI Issued ABS and ABCP (Medium rated)</t>
  </si>
  <si>
    <t>Non-FI Issued ABS (Medium rated)</t>
  </si>
  <si>
    <t>Non-FI Issued ABCP (Medium rated)</t>
  </si>
  <si>
    <t>FI Issued ABS and ABCP (Medium rated)</t>
  </si>
  <si>
    <t>FI Issued ABS (Medium rated)</t>
  </si>
  <si>
    <t>FI Issued ABCP (Medium rated)</t>
  </si>
  <si>
    <t>Non-FI Issued ABS and ABCP (Low/not rated)</t>
  </si>
  <si>
    <t>Non-FI Issued ABS (Low/not rated)</t>
  </si>
  <si>
    <t>Non-FI Issued ABCP (Low/not rated)</t>
  </si>
  <si>
    <t>FI Issued ABS and ABCP (Low/not rated)</t>
  </si>
  <si>
    <t>FI Issued ABS (Low/not rated)</t>
  </si>
  <si>
    <t>FI Issued ABCP (Low/not rated)</t>
  </si>
  <si>
    <t>Own Security - not eliminated</t>
  </si>
  <si>
    <t>Own debt not eliminated</t>
  </si>
  <si>
    <t>Own equity not eliminated</t>
  </si>
  <si>
    <t>Common Equity</t>
  </si>
  <si>
    <t>Non financial common equity share that is a Level 2B asset</t>
  </si>
  <si>
    <t>Financial Institution common equity share</t>
  </si>
  <si>
    <t>Securitised Mortgages</t>
  </si>
  <si>
    <t>Unencumbered, liquid securitised residential mortgage (Balance at Maturity)</t>
  </si>
  <si>
    <t>Unencumbered, liquid securitised residential mortgage (Payments)</t>
  </si>
  <si>
    <t>Unencumbered, liquid securitised commercial mortgage (Balance at Maturity)</t>
  </si>
  <si>
    <t>Unencumbered, liquid securitised commercial mortgage (Payments)</t>
  </si>
  <si>
    <t>Other Asset, investment or security not included in any other row of this table</t>
  </si>
  <si>
    <t>Note 1</t>
  </si>
  <si>
    <t>For "Non-FI/FI Issued ABCP (High rated)", only ABCPs accepted at the central banks in Canada and U.S. are eligible for the 7.5% haircut noted above.</t>
  </si>
  <si>
    <t>Please provide summary comments of any significant assumptions for any category as applicable where different from the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</si>
</sst>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F800]dddd\,\ mmmm\ dd\,\ yyyy"/>
    <numFmt numFmtId="167" formatCode="_-* #,##0.00_-;\-* #,##0.00_-;_-* &quot;-&quot;??_-;_-@_-"/>
    <numFmt numFmtId="168" formatCode="_-* #,##0_-;\-* #,##0_-;_-* &quot;-&quot;??_-;_-@_-"/>
    <numFmt numFmtId="169" formatCode="0.0000"/>
    <numFmt numFmtId="170" formatCode="0.00000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Tahoma"/>
      <family val="2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223616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rgb="FFFF0000"/>
      <name val="Segoe UI"/>
      <family val="2"/>
    </font>
    <font>
      <sz val="12"/>
      <color rgb="FF000000"/>
      <name val="Calibri"/>
      <family val="2"/>
      <scheme val="minor"/>
    </font>
    <font>
      <sz val="12"/>
      <color rgb="FF375623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697">
    <xf numFmtId="0" fontId="0" fillId="0" borderId="0" xfId="0"/>
    <xf numFmtId="0" fontId="6" fillId="2" borderId="2" xfId="3" applyFont="1" applyFill="1" applyBorder="1" applyAlignment="1">
      <alignment vertical="top" wrapText="1"/>
    </xf>
    <xf numFmtId="14" fontId="7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right" vertical="top" wrapText="1"/>
    </xf>
    <xf numFmtId="14" fontId="6" fillId="2" borderId="2" xfId="3" applyNumberFormat="1" applyFont="1" applyFill="1" applyBorder="1" applyAlignment="1">
      <alignment vertical="top" wrapText="1"/>
    </xf>
    <xf numFmtId="14" fontId="21" fillId="2" borderId="3" xfId="3" applyNumberFormat="1" applyFont="1" applyFill="1" applyBorder="1" applyAlignment="1">
      <alignment vertical="top" wrapText="1"/>
    </xf>
    <xf numFmtId="0" fontId="12" fillId="4" borderId="0" xfId="3" applyFont="1" applyFill="1"/>
    <xf numFmtId="0" fontId="22" fillId="4" borderId="0" xfId="3" applyFont="1" applyFill="1"/>
    <xf numFmtId="15" fontId="11" fillId="4" borderId="0" xfId="3" applyNumberFormat="1" applyFont="1" applyFill="1" applyAlignment="1">
      <alignment horizontal="center"/>
    </xf>
    <xf numFmtId="0" fontId="13" fillId="2" borderId="15" xfId="3" applyFont="1" applyFill="1" applyBorder="1" applyAlignment="1">
      <alignment horizontal="center" vertical="center"/>
    </xf>
    <xf numFmtId="0" fontId="9" fillId="2" borderId="15" xfId="3" applyFont="1" applyFill="1" applyBorder="1" applyAlignment="1">
      <alignment horizontal="center" vertical="top" wrapText="1"/>
    </xf>
    <xf numFmtId="0" fontId="12" fillId="0" borderId="15" xfId="3" applyFont="1" applyBorder="1" applyAlignment="1">
      <alignment horizontal="center"/>
    </xf>
    <xf numFmtId="0" fontId="12" fillId="4" borderId="15" xfId="3" applyFont="1" applyFill="1" applyBorder="1" applyAlignment="1">
      <alignment horizontal="center"/>
    </xf>
    <xf numFmtId="0" fontId="12" fillId="2" borderId="15" xfId="3" applyFont="1" applyFill="1" applyBorder="1" applyAlignment="1">
      <alignment horizontal="center"/>
    </xf>
    <xf numFmtId="0" fontId="23" fillId="0" borderId="5" xfId="3" applyFont="1" applyBorder="1"/>
    <xf numFmtId="0" fontId="12" fillId="0" borderId="5" xfId="3" applyFont="1" applyBorder="1"/>
    <xf numFmtId="0" fontId="11" fillId="4" borderId="5" xfId="3" applyFont="1" applyFill="1" applyBorder="1" applyAlignment="1">
      <alignment horizontal="center"/>
    </xf>
    <xf numFmtId="15" fontId="11" fillId="4" borderId="5" xfId="3" applyNumberFormat="1" applyFont="1" applyFill="1" applyBorder="1" applyAlignment="1">
      <alignment horizontal="center"/>
    </xf>
    <xf numFmtId="15" fontId="11" fillId="4" borderId="6" xfId="3" applyNumberFormat="1" applyFont="1" applyFill="1" applyBorder="1" applyAlignment="1">
      <alignment horizontal="center"/>
    </xf>
    <xf numFmtId="0" fontId="13" fillId="4" borderId="0" xfId="3" applyFont="1" applyFill="1"/>
    <xf numFmtId="164" fontId="12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12" fillId="4" borderId="0" xfId="3" applyNumberFormat="1" applyFont="1" applyFill="1" applyAlignment="1">
      <alignment horizontal="center"/>
    </xf>
    <xf numFmtId="164" fontId="12" fillId="6" borderId="15" xfId="3" applyNumberFormat="1" applyFont="1" applyFill="1" applyBorder="1" applyAlignment="1">
      <alignment horizontal="center" vertical="center"/>
    </xf>
    <xf numFmtId="0" fontId="13" fillId="4" borderId="0" xfId="3" applyFont="1" applyFill="1" applyAlignment="1">
      <alignment vertical="top" wrapText="1"/>
    </xf>
    <xf numFmtId="164" fontId="12" fillId="8" borderId="15" xfId="3" quotePrefix="1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vertical="top" wrapText="1"/>
    </xf>
    <xf numFmtId="0" fontId="13" fillId="4" borderId="25" xfId="3" applyFont="1" applyFill="1" applyBorder="1"/>
    <xf numFmtId="0" fontId="12" fillId="4" borderId="25" xfId="3" applyFont="1" applyFill="1" applyBorder="1"/>
    <xf numFmtId="164" fontId="13" fillId="2" borderId="15" xfId="3" applyNumberFormat="1" applyFont="1" applyFill="1" applyBorder="1" applyAlignment="1">
      <alignment vertical="center"/>
    </xf>
    <xf numFmtId="0" fontId="23" fillId="4" borderId="5" xfId="3" applyFont="1" applyFill="1" applyBorder="1" applyAlignment="1">
      <alignment vertical="center"/>
    </xf>
    <xf numFmtId="0" fontId="12" fillId="4" borderId="5" xfId="3" applyFont="1" applyFill="1" applyBorder="1" applyAlignment="1">
      <alignment vertical="center"/>
    </xf>
    <xf numFmtId="9" fontId="12" fillId="0" borderId="5" xfId="3" applyNumberFormat="1" applyFont="1" applyBorder="1" applyAlignment="1">
      <alignment horizontal="center" vertical="center"/>
    </xf>
    <xf numFmtId="0" fontId="12" fillId="0" borderId="0" xfId="3" applyFont="1"/>
    <xf numFmtId="9" fontId="12" fillId="4" borderId="25" xfId="3" applyNumberFormat="1" applyFont="1" applyFill="1" applyBorder="1" applyAlignment="1">
      <alignment horizontal="center"/>
    </xf>
    <xf numFmtId="9" fontId="12" fillId="0" borderId="5" xfId="3" applyNumberFormat="1" applyFont="1" applyBorder="1" applyAlignment="1">
      <alignment horizontal="center"/>
    </xf>
    <xf numFmtId="0" fontId="23" fillId="4" borderId="5" xfId="3" applyFont="1" applyFill="1" applyBorder="1"/>
    <xf numFmtId="9" fontId="12" fillId="0" borderId="25" xfId="3" applyNumberFormat="1" applyFont="1" applyBorder="1" applyAlignment="1">
      <alignment horizontal="center" vertical="center"/>
    </xf>
    <xf numFmtId="0" fontId="12" fillId="4" borderId="11" xfId="3" applyFont="1" applyFill="1" applyBorder="1" applyAlignment="1">
      <alignment vertical="center"/>
    </xf>
    <xf numFmtId="0" fontId="23" fillId="4" borderId="2" xfId="3" applyFont="1" applyFill="1" applyBorder="1"/>
    <xf numFmtId="0" fontId="12" fillId="4" borderId="2" xfId="3" applyFont="1" applyFill="1" applyBorder="1"/>
    <xf numFmtId="9" fontId="12" fillId="4" borderId="20" xfId="3" applyNumberFormat="1" applyFont="1" applyFill="1" applyBorder="1" applyAlignment="1">
      <alignment horizontal="center"/>
    </xf>
    <xf numFmtId="0" fontId="12" fillId="4" borderId="18" xfId="3" applyFont="1" applyFill="1" applyBorder="1" applyAlignment="1">
      <alignment horizontal="center"/>
    </xf>
    <xf numFmtId="0" fontId="12" fillId="2" borderId="18" xfId="3" applyFont="1" applyFill="1" applyBorder="1" applyAlignment="1">
      <alignment horizontal="center"/>
    </xf>
    <xf numFmtId="0" fontId="12" fillId="4" borderId="0" xfId="3" applyFont="1" applyFill="1" applyAlignment="1">
      <alignment vertical="center"/>
    </xf>
    <xf numFmtId="0" fontId="12" fillId="0" borderId="0" xfId="3" applyFont="1" applyAlignment="1">
      <alignment horizontal="center"/>
    </xf>
    <xf numFmtId="164" fontId="12" fillId="4" borderId="0" xfId="4" applyNumberFormat="1" applyFont="1" applyFill="1" applyAlignment="1">
      <alignment vertical="center"/>
    </xf>
    <xf numFmtId="164" fontId="13" fillId="4" borderId="0" xfId="3" applyNumberFormat="1" applyFont="1" applyFill="1" applyAlignment="1">
      <alignment horizontal="center" vertical="center"/>
    </xf>
    <xf numFmtId="0" fontId="13" fillId="0" borderId="9" xfId="3" applyFont="1" applyBorder="1"/>
    <xf numFmtId="0" fontId="26" fillId="0" borderId="10" xfId="3" applyFont="1" applyBorder="1"/>
    <xf numFmtId="164" fontId="12" fillId="3" borderId="8" xfId="3" quotePrefix="1" applyNumberFormat="1" applyFont="1" applyFill="1" applyBorder="1" applyAlignment="1" applyProtection="1">
      <alignment horizontal="center" vertical="center"/>
      <protection locked="0"/>
    </xf>
    <xf numFmtId="0" fontId="12" fillId="4" borderId="27" xfId="3" applyFont="1" applyFill="1" applyBorder="1"/>
    <xf numFmtId="164" fontId="12" fillId="6" borderId="8" xfId="3" applyNumberFormat="1" applyFont="1" applyFill="1" applyBorder="1" applyAlignment="1">
      <alignment horizontal="center" vertical="center"/>
    </xf>
    <xf numFmtId="0" fontId="11" fillId="4" borderId="5" xfId="3" applyFont="1" applyFill="1" applyBorder="1"/>
    <xf numFmtId="0" fontId="27" fillId="4" borderId="5" xfId="3" applyFont="1" applyFill="1" applyBorder="1" applyAlignment="1">
      <alignment vertical="top"/>
    </xf>
    <xf numFmtId="0" fontId="24" fillId="4" borderId="5" xfId="3" applyFont="1" applyFill="1" applyBorder="1" applyAlignment="1">
      <alignment vertical="center"/>
    </xf>
    <xf numFmtId="0" fontId="24" fillId="4" borderId="5" xfId="3" applyFont="1" applyFill="1" applyBorder="1" applyAlignment="1">
      <alignment vertical="top"/>
    </xf>
    <xf numFmtId="0" fontId="28" fillId="4" borderId="6" xfId="3" applyFont="1" applyFill="1" applyBorder="1" applyAlignment="1">
      <alignment horizontal="center" vertical="center"/>
    </xf>
    <xf numFmtId="0" fontId="13" fillId="0" borderId="0" xfId="3" applyFont="1" applyAlignment="1">
      <alignment vertical="top"/>
    </xf>
    <xf numFmtId="0" fontId="12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15" fontId="11" fillId="4" borderId="28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top"/>
    </xf>
    <xf numFmtId="9" fontId="12" fillId="4" borderId="18" xfId="3" applyNumberFormat="1" applyFont="1" applyFill="1" applyBorder="1" applyAlignment="1">
      <alignment horizontal="center" vertical="center"/>
    </xf>
    <xf numFmtId="164" fontId="12" fillId="6" borderId="3" xfId="3" applyNumberFormat="1" applyFont="1" applyFill="1" applyBorder="1" applyAlignment="1">
      <alignment horizontal="center" vertical="center"/>
    </xf>
    <xf numFmtId="0" fontId="29" fillId="7" borderId="15" xfId="3" applyFont="1" applyFill="1" applyBorder="1" applyAlignment="1">
      <alignment horizontal="center"/>
    </xf>
    <xf numFmtId="0" fontId="14" fillId="7" borderId="12" xfId="3" applyFont="1" applyFill="1" applyBorder="1"/>
    <xf numFmtId="0" fontId="29" fillId="7" borderId="28" xfId="3" applyFont="1" applyFill="1" applyBorder="1" applyAlignment="1">
      <alignment vertical="top" wrapText="1"/>
    </xf>
    <xf numFmtId="164" fontId="29" fillId="7" borderId="15" xfId="3" quotePrefix="1" applyNumberFormat="1" applyFont="1" applyFill="1" applyBorder="1" applyAlignment="1">
      <alignment horizontal="center" vertical="center"/>
    </xf>
    <xf numFmtId="9" fontId="29" fillId="7" borderId="18" xfId="3" applyNumberFormat="1" applyFont="1" applyFill="1" applyBorder="1" applyAlignment="1">
      <alignment horizontal="center" vertical="center"/>
    </xf>
    <xf numFmtId="164" fontId="29" fillId="7" borderId="3" xfId="3" applyNumberFormat="1" applyFont="1" applyFill="1" applyBorder="1" applyAlignment="1">
      <alignment horizontal="center" vertical="center"/>
    </xf>
    <xf numFmtId="0" fontId="12" fillId="0" borderId="28" xfId="3" applyFont="1" applyBorder="1" applyAlignment="1">
      <alignment vertical="top" wrapText="1"/>
    </xf>
    <xf numFmtId="9" fontId="12" fillId="0" borderId="11" xfId="3" applyNumberFormat="1" applyFont="1" applyBorder="1" applyAlignment="1">
      <alignment horizontal="center" vertical="center"/>
    </xf>
    <xf numFmtId="0" fontId="13" fillId="0" borderId="0" xfId="3" applyFont="1"/>
    <xf numFmtId="164" fontId="12" fillId="8" borderId="2" xfId="3" quotePrefix="1" applyNumberFormat="1" applyFont="1" applyFill="1" applyBorder="1" applyAlignment="1">
      <alignment horizontal="center" vertical="center"/>
    </xf>
    <xf numFmtId="0" fontId="12" fillId="0" borderId="28" xfId="3" applyFont="1" applyBorder="1"/>
    <xf numFmtId="9" fontId="12" fillId="4" borderId="11" xfId="3" applyNumberFormat="1" applyFont="1" applyFill="1" applyBorder="1" applyAlignment="1">
      <alignment horizontal="center" vertical="center"/>
    </xf>
    <xf numFmtId="164" fontId="12" fillId="8" borderId="3" xfId="3" applyNumberFormat="1" applyFont="1" applyFill="1" applyBorder="1" applyAlignment="1">
      <alignment horizontal="center" vertical="center"/>
    </xf>
    <xf numFmtId="0" fontId="13" fillId="0" borderId="28" xfId="3" applyFont="1" applyBorder="1"/>
    <xf numFmtId="0" fontId="12" fillId="4" borderId="0" xfId="3" applyFont="1" applyFill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22" fillId="4" borderId="28" xfId="3" applyFont="1" applyFill="1" applyBorder="1" applyAlignment="1">
      <alignment horizontal="center" vertical="center"/>
    </xf>
    <xf numFmtId="0" fontId="13" fillId="4" borderId="0" xfId="3" applyFont="1" applyFill="1" applyAlignment="1">
      <alignment vertical="top"/>
    </xf>
    <xf numFmtId="0" fontId="12" fillId="4" borderId="28" xfId="3" applyFont="1" applyFill="1" applyBorder="1"/>
    <xf numFmtId="164" fontId="12" fillId="0" borderId="0" xfId="3" quotePrefix="1" applyNumberFormat="1" applyFont="1" applyAlignment="1">
      <alignment horizontal="center" vertical="center" wrapText="1"/>
    </xf>
    <xf numFmtId="164" fontId="12" fillId="4" borderId="0" xfId="3" applyNumberFormat="1" applyFont="1" applyFill="1" applyAlignment="1">
      <alignment horizontal="center" vertical="center"/>
    </xf>
    <xf numFmtId="164" fontId="12" fillId="8" borderId="0" xfId="3" quotePrefix="1" applyNumberFormat="1" applyFont="1" applyFill="1" applyAlignment="1">
      <alignment horizontal="center" vertical="center" wrapText="1"/>
    </xf>
    <xf numFmtId="164" fontId="12" fillId="8" borderId="15" xfId="3" applyNumberFormat="1" applyFont="1" applyFill="1" applyBorder="1" applyAlignment="1">
      <alignment horizontal="center" vertical="center"/>
    </xf>
    <xf numFmtId="164" fontId="12" fillId="0" borderId="0" xfId="3" quotePrefix="1" applyNumberFormat="1" applyFont="1" applyAlignment="1">
      <alignment horizontal="center" vertical="center"/>
    </xf>
    <xf numFmtId="164" fontId="12" fillId="0" borderId="0" xfId="3" applyNumberFormat="1" applyFont="1" applyAlignment="1">
      <alignment horizontal="center" vertical="center"/>
    </xf>
    <xf numFmtId="164" fontId="12" fillId="6" borderId="6" xfId="3" applyNumberFormat="1" applyFont="1" applyFill="1" applyBorder="1" applyAlignment="1">
      <alignment horizontal="center" vertical="center"/>
    </xf>
    <xf numFmtId="0" fontId="12" fillId="4" borderId="28" xfId="3" applyFont="1" applyFill="1" applyBorder="1" applyAlignment="1">
      <alignment vertical="top"/>
    </xf>
    <xf numFmtId="0" fontId="16" fillId="4" borderId="0" xfId="3" applyFont="1" applyFill="1" applyAlignment="1">
      <alignment vertical="top"/>
    </xf>
    <xf numFmtId="0" fontId="30" fillId="4" borderId="28" xfId="3" applyFont="1" applyFill="1" applyBorder="1" applyAlignment="1">
      <alignment vertical="top"/>
    </xf>
    <xf numFmtId="0" fontId="23" fillId="4" borderId="5" xfId="3" applyFont="1" applyFill="1" applyBorder="1" applyAlignment="1">
      <alignment horizontal="left" vertical="top"/>
    </xf>
    <xf numFmtId="0" fontId="23" fillId="4" borderId="0" xfId="3" applyFont="1" applyFill="1" applyAlignment="1">
      <alignment horizontal="left" vertical="top"/>
    </xf>
    <xf numFmtId="0" fontId="23" fillId="4" borderId="25" xfId="3" applyFont="1" applyFill="1" applyBorder="1" applyAlignment="1">
      <alignment horizontal="left" vertical="top"/>
    </xf>
    <xf numFmtId="0" fontId="12" fillId="4" borderId="26" xfId="3" applyFont="1" applyFill="1" applyBorder="1" applyAlignment="1">
      <alignment vertical="top"/>
    </xf>
    <xf numFmtId="9" fontId="12" fillId="4" borderId="20" xfId="3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/>
    </xf>
    <xf numFmtId="0" fontId="22" fillId="0" borderId="0" xfId="3" applyFont="1"/>
    <xf numFmtId="0" fontId="22" fillId="0" borderId="6" xfId="3" applyFont="1" applyBorder="1"/>
    <xf numFmtId="0" fontId="12" fillId="0" borderId="12" xfId="3" applyFont="1" applyBorder="1"/>
    <xf numFmtId="15" fontId="11" fillId="0" borderId="0" xfId="3" applyNumberFormat="1" applyFont="1" applyAlignment="1">
      <alignment horizontal="center"/>
    </xf>
    <xf numFmtId="0" fontId="22" fillId="0" borderId="28" xfId="3" applyFont="1" applyBorder="1"/>
    <xf numFmtId="0" fontId="11" fillId="0" borderId="12" xfId="3" applyFont="1" applyBorder="1"/>
    <xf numFmtId="15" fontId="11" fillId="0" borderId="28" xfId="3" applyNumberFormat="1" applyFont="1" applyBorder="1" applyAlignment="1">
      <alignment horizontal="center"/>
    </xf>
    <xf numFmtId="0" fontId="11" fillId="0" borderId="24" xfId="3" applyFont="1" applyBorder="1"/>
    <xf numFmtId="0" fontId="12" fillId="0" borderId="25" xfId="3" applyFont="1" applyBorder="1"/>
    <xf numFmtId="15" fontId="11" fillId="0" borderId="25" xfId="3" applyNumberFormat="1" applyFont="1" applyBorder="1" applyAlignment="1">
      <alignment horizontal="center"/>
    </xf>
    <xf numFmtId="15" fontId="11" fillId="0" borderId="26" xfId="3" applyNumberFormat="1" applyFont="1" applyBorder="1" applyAlignment="1">
      <alignment horizontal="center"/>
    </xf>
    <xf numFmtId="0" fontId="12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164" fontId="12" fillId="0" borderId="8" xfId="3" quotePrefix="1" applyNumberFormat="1" applyFont="1" applyBorder="1" applyAlignment="1" applyProtection="1">
      <alignment horizontal="center" vertical="center"/>
      <protection locked="0"/>
    </xf>
    <xf numFmtId="0" fontId="12" fillId="0" borderId="27" xfId="3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43" fontId="12" fillId="0" borderId="0" xfId="4" applyFont="1" applyFill="1"/>
    <xf numFmtId="9" fontId="12" fillId="0" borderId="0" xfId="3" applyNumberFormat="1" applyFont="1" applyAlignment="1">
      <alignment horizontal="center"/>
    </xf>
    <xf numFmtId="164" fontId="13" fillId="0" borderId="0" xfId="3" applyNumberFormat="1" applyFont="1" applyAlignment="1">
      <alignment horizontal="center"/>
    </xf>
    <xf numFmtId="0" fontId="14" fillId="0" borderId="29" xfId="3" applyFont="1" applyBorder="1" applyAlignment="1">
      <alignment wrapText="1"/>
    </xf>
    <xf numFmtId="0" fontId="14" fillId="0" borderId="30" xfId="3" applyFont="1" applyBorder="1" applyAlignment="1">
      <alignment horizontal="center" wrapText="1"/>
    </xf>
    <xf numFmtId="0" fontId="31" fillId="0" borderId="31" xfId="3" applyFont="1" applyBorder="1" applyAlignment="1">
      <alignment horizontal="center" wrapText="1"/>
    </xf>
    <xf numFmtId="0" fontId="18" fillId="2" borderId="15" xfId="3" applyFont="1" applyFill="1" applyBorder="1" applyAlignment="1">
      <alignment horizontal="center"/>
    </xf>
    <xf numFmtId="0" fontId="18" fillId="4" borderId="15" xfId="3" applyFont="1" applyFill="1" applyBorder="1" applyAlignment="1">
      <alignment horizontal="center"/>
    </xf>
    <xf numFmtId="0" fontId="18" fillId="4" borderId="0" xfId="3" applyFont="1" applyFill="1"/>
    <xf numFmtId="9" fontId="18" fillId="4" borderId="0" xfId="3" applyNumberFormat="1" applyFont="1" applyFill="1" applyAlignment="1">
      <alignment horizontal="center"/>
    </xf>
    <xf numFmtId="0" fontId="18" fillId="0" borderId="0" xfId="3" applyFont="1"/>
    <xf numFmtId="0" fontId="18" fillId="0" borderId="28" xfId="3" applyFont="1" applyBorder="1" applyAlignment="1">
      <alignment vertical="top" wrapText="1"/>
    </xf>
    <xf numFmtId="164" fontId="18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18" fillId="0" borderId="11" xfId="3" applyNumberFormat="1" applyFont="1" applyBorder="1" applyAlignment="1">
      <alignment horizontal="center" vertical="center"/>
    </xf>
    <xf numFmtId="164" fontId="12" fillId="3" borderId="2" xfId="3" quotePrefix="1" applyNumberFormat="1" applyFont="1" applyFill="1" applyBorder="1" applyAlignment="1" applyProtection="1">
      <alignment horizontal="center" vertical="center"/>
      <protection locked="0"/>
    </xf>
    <xf numFmtId="164" fontId="18" fillId="3" borderId="2" xfId="3" quotePrefix="1" applyNumberFormat="1" applyFont="1" applyFill="1" applyBorder="1" applyAlignment="1" applyProtection="1">
      <alignment horizontal="center" vertical="center"/>
      <protection locked="0"/>
    </xf>
    <xf numFmtId="0" fontId="18" fillId="3" borderId="15" xfId="3" applyFont="1" applyFill="1" applyBorder="1"/>
    <xf numFmtId="0" fontId="32" fillId="2" borderId="15" xfId="3" applyFont="1" applyFill="1" applyBorder="1" applyAlignment="1">
      <alignment horizontal="center"/>
    </xf>
    <xf numFmtId="0" fontId="32" fillId="0" borderId="0" xfId="3" applyFont="1"/>
    <xf numFmtId="0" fontId="32" fillId="0" borderId="28" xfId="3" applyFont="1" applyBorder="1"/>
    <xf numFmtId="164" fontId="32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32" fillId="0" borderId="11" xfId="3" applyNumberFormat="1" applyFont="1" applyBorder="1" applyAlignment="1">
      <alignment horizontal="center" vertical="center"/>
    </xf>
    <xf numFmtId="9" fontId="32" fillId="4" borderId="11" xfId="3" applyNumberFormat="1" applyFont="1" applyFill="1" applyBorder="1" applyAlignment="1">
      <alignment horizontal="center" vertical="center"/>
    </xf>
    <xf numFmtId="0" fontId="33" fillId="0" borderId="0" xfId="3" applyFont="1"/>
    <xf numFmtId="9" fontId="12" fillId="0" borderId="0" xfId="3" applyNumberFormat="1" applyFont="1" applyAlignment="1">
      <alignment horizontal="center" vertical="center"/>
    </xf>
    <xf numFmtId="0" fontId="32" fillId="4" borderId="15" xfId="3" applyFont="1" applyFill="1" applyBorder="1" applyAlignment="1">
      <alignment horizontal="center"/>
    </xf>
    <xf numFmtId="0" fontId="33" fillId="0" borderId="28" xfId="3" applyFont="1" applyBorder="1"/>
    <xf numFmtId="164" fontId="32" fillId="6" borderId="3" xfId="3" applyNumberFormat="1" applyFont="1" applyFill="1" applyBorder="1" applyAlignment="1">
      <alignment horizontal="center" vertical="center"/>
    </xf>
    <xf numFmtId="0" fontId="34" fillId="0" borderId="0" xfId="0" applyFont="1"/>
    <xf numFmtId="9" fontId="32" fillId="4" borderId="11" xfId="3" applyNumberFormat="1" applyFont="1" applyFill="1" applyBorder="1" applyAlignment="1">
      <alignment horizontal="center" vertical="center" wrapText="1"/>
    </xf>
    <xf numFmtId="0" fontId="33" fillId="0" borderId="0" xfId="3" applyFont="1" applyAlignment="1">
      <alignment vertical="top"/>
    </xf>
    <xf numFmtId="0" fontId="34" fillId="0" borderId="28" xfId="0" applyFont="1" applyBorder="1" applyAlignment="1">
      <alignment vertical="top" wrapText="1"/>
    </xf>
    <xf numFmtId="0" fontId="33" fillId="0" borderId="25" xfId="3" applyFont="1" applyBorder="1" applyAlignment="1">
      <alignment vertical="top"/>
    </xf>
    <xf numFmtId="0" fontId="32" fillId="0" borderId="26" xfId="3" applyFont="1" applyBorder="1"/>
    <xf numFmtId="9" fontId="32" fillId="4" borderId="20" xfId="3" applyNumberFormat="1" applyFont="1" applyFill="1" applyBorder="1" applyAlignment="1">
      <alignment horizontal="center" vertical="center" wrapText="1"/>
    </xf>
    <xf numFmtId="3" fontId="40" fillId="2" borderId="11" xfId="1" applyNumberFormat="1" applyFont="1" applyFill="1" applyBorder="1" applyAlignment="1" applyProtection="1">
      <alignment horizontal="center" vertical="center"/>
      <protection locked="0"/>
    </xf>
    <xf numFmtId="3" fontId="40" fillId="4" borderId="11" xfId="1" applyNumberFormat="1" applyFont="1" applyFill="1" applyBorder="1" applyAlignment="1" applyProtection="1">
      <alignment horizontal="center" vertical="center"/>
    </xf>
    <xf numFmtId="3" fontId="40" fillId="0" borderId="11" xfId="1" applyNumberFormat="1" applyFont="1" applyFill="1" applyBorder="1" applyAlignment="1" applyProtection="1">
      <alignment horizontal="center" vertical="center"/>
    </xf>
    <xf numFmtId="0" fontId="18" fillId="5" borderId="0" xfId="3" applyFont="1" applyFill="1" applyAlignment="1">
      <alignment horizontal="left"/>
    </xf>
    <xf numFmtId="0" fontId="0" fillId="0" borderId="12" xfId="0" applyBorder="1"/>
    <xf numFmtId="0" fontId="12" fillId="0" borderId="26" xfId="3" applyFont="1" applyBorder="1"/>
    <xf numFmtId="9" fontId="12" fillId="0" borderId="20" xfId="3" applyNumberFormat="1" applyFont="1" applyBorder="1" applyAlignment="1">
      <alignment horizontal="center" vertical="center"/>
    </xf>
    <xf numFmtId="9" fontId="12" fillId="0" borderId="18" xfId="3" applyNumberFormat="1" applyFont="1" applyBorder="1" applyAlignment="1">
      <alignment horizontal="center" vertical="center"/>
    </xf>
    <xf numFmtId="9" fontId="12" fillId="4" borderId="11" xfId="3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13" fillId="0" borderId="25" xfId="3" applyFont="1" applyBorder="1" applyAlignment="1">
      <alignment vertical="top"/>
    </xf>
    <xf numFmtId="9" fontId="12" fillId="4" borderId="20" xfId="3" applyNumberFormat="1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/>
    </xf>
    <xf numFmtId="0" fontId="13" fillId="4" borderId="9" xfId="3" applyFont="1" applyFill="1" applyBorder="1"/>
    <xf numFmtId="0" fontId="26" fillId="4" borderId="10" xfId="3" applyFont="1" applyFill="1" applyBorder="1"/>
    <xf numFmtId="0" fontId="12" fillId="4" borderId="27" xfId="3" applyFont="1" applyFill="1" applyBorder="1" applyAlignment="1">
      <alignment horizontal="center" vertical="center"/>
    </xf>
    <xf numFmtId="43" fontId="12" fillId="4" borderId="0" xfId="4" applyFont="1" applyFill="1"/>
    <xf numFmtId="164" fontId="13" fillId="4" borderId="0" xfId="3" applyNumberFormat="1" applyFont="1" applyFill="1" applyAlignment="1">
      <alignment horizontal="center"/>
    </xf>
    <xf numFmtId="0" fontId="14" fillId="10" borderId="29" xfId="3" applyFont="1" applyFill="1" applyBorder="1" applyAlignment="1">
      <alignment wrapText="1"/>
    </xf>
    <xf numFmtId="0" fontId="14" fillId="10" borderId="30" xfId="3" applyFont="1" applyFill="1" applyBorder="1" applyAlignment="1">
      <alignment horizontal="center" wrapText="1"/>
    </xf>
    <xf numFmtId="0" fontId="31" fillId="10" borderId="31" xfId="3" applyFont="1" applyFill="1" applyBorder="1" applyAlignment="1">
      <alignment horizontal="center" wrapText="1"/>
    </xf>
    <xf numFmtId="0" fontId="47" fillId="2" borderId="15" xfId="3" applyFont="1" applyFill="1" applyBorder="1" applyAlignment="1">
      <alignment horizontal="center"/>
    </xf>
    <xf numFmtId="0" fontId="47" fillId="0" borderId="0" xfId="3" applyFont="1"/>
    <xf numFmtId="0" fontId="47" fillId="0" borderId="28" xfId="3" applyFont="1" applyBorder="1" applyAlignment="1">
      <alignment vertical="top" wrapText="1"/>
    </xf>
    <xf numFmtId="164" fontId="47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47" fillId="0" borderId="11" xfId="3" applyNumberFormat="1" applyFont="1" applyBorder="1" applyAlignment="1">
      <alignment horizontal="center" vertical="center"/>
    </xf>
    <xf numFmtId="14" fontId="20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11" fillId="2" borderId="3" xfId="3" applyFont="1" applyFill="1" applyBorder="1"/>
    <xf numFmtId="0" fontId="7" fillId="2" borderId="2" xfId="3" applyFont="1" applyFill="1" applyBorder="1" applyAlignment="1">
      <alignment horizontal="left" vertical="center" wrapText="1"/>
    </xf>
    <xf numFmtId="0" fontId="48" fillId="0" borderId="0" xfId="0" applyFont="1"/>
    <xf numFmtId="0" fontId="22" fillId="4" borderId="0" xfId="3" applyFont="1" applyFill="1" applyAlignment="1">
      <alignment vertical="top" wrapText="1"/>
    </xf>
    <xf numFmtId="0" fontId="27" fillId="4" borderId="0" xfId="3" applyFont="1" applyFill="1" applyAlignment="1">
      <alignment vertical="top"/>
    </xf>
    <xf numFmtId="0" fontId="12" fillId="4" borderId="0" xfId="3" applyFont="1" applyFill="1" applyAlignment="1">
      <alignment horizontal="left" vertical="center"/>
    </xf>
    <xf numFmtId="0" fontId="13" fillId="2" borderId="15" xfId="3" applyFont="1" applyFill="1" applyBorder="1" applyAlignment="1">
      <alignment horizontal="center"/>
    </xf>
    <xf numFmtId="0" fontId="9" fillId="2" borderId="15" xfId="3" applyFont="1" applyFill="1" applyBorder="1" applyAlignment="1">
      <alignment horizontal="center" wrapText="1"/>
    </xf>
    <xf numFmtId="0" fontId="11" fillId="4" borderId="0" xfId="3" applyFont="1" applyFill="1"/>
    <xf numFmtId="15" fontId="11" fillId="4" borderId="0" xfId="3" applyNumberFormat="1" applyFont="1" applyFill="1" applyAlignment="1">
      <alignment horizontal="center" wrapText="1"/>
    </xf>
    <xf numFmtId="0" fontId="13" fillId="4" borderId="0" xfId="3" applyFont="1" applyFill="1" applyAlignment="1">
      <alignment horizontal="center" wrapText="1"/>
    </xf>
    <xf numFmtId="0" fontId="13" fillId="4" borderId="0" xfId="3" applyFont="1" applyFill="1" applyAlignment="1">
      <alignment horizontal="center"/>
    </xf>
    <xf numFmtId="0" fontId="11" fillId="4" borderId="0" xfId="3" applyFont="1" applyFill="1" applyAlignment="1">
      <alignment horizontal="left" wrapText="1"/>
    </xf>
    <xf numFmtId="15" fontId="11" fillId="4" borderId="0" xfId="3" applyNumberFormat="1" applyFont="1" applyFill="1" applyAlignment="1">
      <alignment horizontal="center" vertical="top" wrapText="1"/>
    </xf>
    <xf numFmtId="0" fontId="13" fillId="4" borderId="0" xfId="3" applyFont="1" applyFill="1" applyAlignment="1">
      <alignment horizontal="center" vertical="top" wrapText="1"/>
    </xf>
    <xf numFmtId="0" fontId="11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" vertical="top" wrapText="1"/>
    </xf>
    <xf numFmtId="0" fontId="11" fillId="4" borderId="5" xfId="3" applyFont="1" applyFill="1" applyBorder="1" applyAlignment="1">
      <alignment horizontal="left" vertical="center"/>
    </xf>
    <xf numFmtId="164" fontId="12" fillId="6" borderId="0" xfId="3" applyNumberFormat="1" applyFont="1" applyFill="1" applyAlignment="1">
      <alignment horizontal="center" vertical="top" wrapText="1"/>
    </xf>
    <xf numFmtId="164" fontId="12" fillId="11" borderId="0" xfId="3" applyNumberFormat="1" applyFont="1" applyFill="1" applyAlignment="1">
      <alignment horizontal="center" vertical="top" wrapText="1"/>
    </xf>
    <xf numFmtId="164" fontId="12" fillId="0" borderId="0" xfId="3" applyNumberFormat="1" applyFont="1" applyAlignment="1">
      <alignment horizontal="center" vertical="top" wrapText="1"/>
    </xf>
    <xf numFmtId="164" fontId="17" fillId="2" borderId="15" xfId="3" applyNumberFormat="1" applyFont="1" applyFill="1" applyBorder="1" applyAlignment="1">
      <alignment vertical="center"/>
    </xf>
    <xf numFmtId="164" fontId="13" fillId="6" borderId="0" xfId="3" applyNumberFormat="1" applyFont="1" applyFill="1" applyAlignment="1">
      <alignment vertical="top" wrapText="1"/>
    </xf>
    <xf numFmtId="164" fontId="13" fillId="6" borderId="0" xfId="3" applyNumberFormat="1" applyFont="1" applyFill="1" applyAlignment="1">
      <alignment horizontal="center" vertical="top" wrapText="1"/>
    </xf>
    <xf numFmtId="0" fontId="12" fillId="4" borderId="25" xfId="3" applyFont="1" applyFill="1" applyBorder="1" applyAlignment="1">
      <alignment horizontal="left" vertical="center"/>
    </xf>
    <xf numFmtId="0" fontId="22" fillId="4" borderId="0" xfId="3" applyFont="1" applyFill="1" applyAlignment="1">
      <alignment vertical="center" wrapText="1"/>
    </xf>
    <xf numFmtId="0" fontId="22" fillId="4" borderId="0" xfId="3" applyFont="1" applyFill="1" applyAlignment="1">
      <alignment horizontal="center" vertical="center" wrapText="1"/>
    </xf>
    <xf numFmtId="0" fontId="12" fillId="0" borderId="5" xfId="3" applyFont="1" applyBorder="1" applyAlignment="1">
      <alignment horizontal="left" vertical="center"/>
    </xf>
    <xf numFmtId="0" fontId="22" fillId="4" borderId="0" xfId="3" applyFont="1" applyFill="1" applyAlignment="1">
      <alignment vertical="center"/>
    </xf>
    <xf numFmtId="0" fontId="15" fillId="0" borderId="0" xfId="3" applyFont="1"/>
    <xf numFmtId="164" fontId="12" fillId="5" borderId="0" xfId="3" applyNumberFormat="1" applyFont="1" applyFill="1" applyAlignment="1">
      <alignment horizontal="center" vertical="top" wrapText="1"/>
    </xf>
    <xf numFmtId="164" fontId="12" fillId="6" borderId="0" xfId="3" quotePrefix="1" applyNumberFormat="1" applyFont="1" applyFill="1" applyAlignment="1">
      <alignment horizontal="center" vertical="top" wrapText="1"/>
    </xf>
    <xf numFmtId="164" fontId="13" fillId="5" borderId="0" xfId="3" applyNumberFormat="1" applyFont="1" applyFill="1" applyAlignment="1">
      <alignment horizontal="center" vertical="top" wrapText="1"/>
    </xf>
    <xf numFmtId="164" fontId="12" fillId="0" borderId="0" xfId="3" quotePrefix="1" applyNumberFormat="1" applyFont="1" applyAlignment="1">
      <alignment horizontal="center" vertical="top" wrapText="1"/>
    </xf>
    <xf numFmtId="164" fontId="13" fillId="4" borderId="0" xfId="3" applyNumberFormat="1" applyFont="1" applyFill="1" applyAlignment="1">
      <alignment horizontal="center" vertical="top" wrapText="1"/>
    </xf>
    <xf numFmtId="164" fontId="12" fillId="12" borderId="0" xfId="3" applyNumberFormat="1" applyFont="1" applyFill="1" applyAlignment="1">
      <alignment horizontal="center" vertical="top" wrapText="1"/>
    </xf>
    <xf numFmtId="0" fontId="12" fillId="0" borderId="25" xfId="3" applyFont="1" applyBorder="1" applyAlignment="1">
      <alignment horizontal="left" vertical="center"/>
    </xf>
    <xf numFmtId="0" fontId="12" fillId="4" borderId="20" xfId="3" applyFont="1" applyFill="1" applyBorder="1" applyAlignment="1">
      <alignment horizontal="left" vertical="center"/>
    </xf>
    <xf numFmtId="164" fontId="13" fillId="6" borderId="0" xfId="3" quotePrefix="1" applyNumberFormat="1" applyFont="1" applyFill="1" applyAlignment="1">
      <alignment vertical="top" wrapText="1"/>
    </xf>
    <xf numFmtId="0" fontId="12" fillId="4" borderId="27" xfId="3" applyFont="1" applyFill="1" applyBorder="1" applyAlignment="1">
      <alignment horizontal="left" vertical="center"/>
    </xf>
    <xf numFmtId="0" fontId="28" fillId="4" borderId="0" xfId="3" applyFont="1" applyFill="1" applyAlignment="1">
      <alignment horizontal="center" vertical="top" wrapText="1"/>
    </xf>
    <xf numFmtId="0" fontId="24" fillId="4" borderId="5" xfId="3" applyFont="1" applyFill="1" applyBorder="1" applyAlignment="1">
      <alignment horizontal="left" vertical="center"/>
    </xf>
    <xf numFmtId="0" fontId="12" fillId="4" borderId="18" xfId="3" applyFont="1" applyFill="1" applyBorder="1" applyAlignment="1">
      <alignment horizontal="left" vertical="center"/>
    </xf>
    <xf numFmtId="164" fontId="12" fillId="4" borderId="0" xfId="3" applyNumberFormat="1" applyFont="1" applyFill="1"/>
    <xf numFmtId="0" fontId="29" fillId="7" borderId="18" xfId="3" applyFont="1" applyFill="1" applyBorder="1" applyAlignment="1">
      <alignment horizontal="left" vertical="center"/>
    </xf>
    <xf numFmtId="164" fontId="12" fillId="4" borderId="0" xfId="4" applyNumberFormat="1" applyFont="1" applyFill="1"/>
    <xf numFmtId="164" fontId="17" fillId="4" borderId="0" xfId="3" applyNumberFormat="1" applyFont="1" applyFill="1" applyAlignment="1">
      <alignment horizontal="center"/>
    </xf>
    <xf numFmtId="0" fontId="12" fillId="0" borderId="11" xfId="3" applyFont="1" applyBorder="1" applyAlignment="1">
      <alignment horizontal="left" vertical="center"/>
    </xf>
    <xf numFmtId="164" fontId="18" fillId="4" borderId="0" xfId="4" applyNumberFormat="1" applyFont="1" applyFill="1"/>
    <xf numFmtId="0" fontId="18" fillId="0" borderId="28" xfId="3" applyFont="1" applyBorder="1"/>
    <xf numFmtId="9" fontId="13" fillId="4" borderId="0" xfId="3" applyNumberFormat="1" applyFont="1" applyFill="1" applyAlignment="1">
      <alignment horizontal="center"/>
    </xf>
    <xf numFmtId="164" fontId="13" fillId="4" borderId="0" xfId="4" applyNumberFormat="1" applyFont="1" applyFill="1"/>
    <xf numFmtId="167" fontId="12" fillId="4" borderId="0" xfId="4" applyNumberFormat="1" applyFont="1" applyFill="1"/>
    <xf numFmtId="9" fontId="12" fillId="4" borderId="0" xfId="5" applyFont="1" applyFill="1" applyAlignment="1">
      <alignment horizontal="center"/>
    </xf>
    <xf numFmtId="0" fontId="12" fillId="4" borderId="0" xfId="3" applyFont="1" applyFill="1" applyAlignment="1">
      <alignment horizontal="left" indent="1"/>
    </xf>
    <xf numFmtId="0" fontId="12" fillId="0" borderId="18" xfId="3" applyFont="1" applyBorder="1" applyAlignment="1">
      <alignment horizontal="left" vertical="center"/>
    </xf>
    <xf numFmtId="164" fontId="12" fillId="4" borderId="0" xfId="3" applyNumberFormat="1" applyFont="1" applyFill="1" applyAlignment="1">
      <alignment horizontal="center" vertical="top" wrapText="1"/>
    </xf>
    <xf numFmtId="0" fontId="12" fillId="4" borderId="11" xfId="3" applyFont="1" applyFill="1" applyBorder="1" applyAlignment="1">
      <alignment horizontal="left" vertical="center"/>
    </xf>
    <xf numFmtId="0" fontId="12" fillId="0" borderId="0" xfId="3" applyFont="1" applyAlignment="1">
      <alignment horizontal="left" indent="1"/>
    </xf>
    <xf numFmtId="167" fontId="12" fillId="0" borderId="0" xfId="4" applyNumberFormat="1" applyFont="1" applyFill="1" applyBorder="1"/>
    <xf numFmtId="167" fontId="18" fillId="4" borderId="0" xfId="4" applyNumberFormat="1" applyFont="1" applyFill="1"/>
    <xf numFmtId="39" fontId="12" fillId="4" borderId="0" xfId="3" applyNumberFormat="1" applyFont="1" applyFill="1"/>
    <xf numFmtId="9" fontId="13" fillId="0" borderId="0" xfId="3" applyNumberFormat="1" applyFont="1" applyAlignment="1">
      <alignment horizontal="center"/>
    </xf>
    <xf numFmtId="39" fontId="12" fillId="0" borderId="0" xfId="3" applyNumberFormat="1" applyFont="1"/>
    <xf numFmtId="164" fontId="13" fillId="6" borderId="0" xfId="3" quotePrefix="1" applyNumberFormat="1" applyFont="1" applyFill="1"/>
    <xf numFmtId="0" fontId="27" fillId="4" borderId="0" xfId="3" applyFont="1" applyFill="1" applyAlignment="1">
      <alignment vertical="top" wrapText="1"/>
    </xf>
    <xf numFmtId="3" fontId="40" fillId="2" borderId="11" xfId="0" applyNumberFormat="1" applyFont="1" applyFill="1" applyBorder="1" applyAlignment="1" applyProtection="1">
      <alignment horizontal="center"/>
      <protection locked="0"/>
    </xf>
    <xf numFmtId="9" fontId="40" fillId="0" borderId="11" xfId="2" applyFont="1" applyFill="1" applyBorder="1" applyAlignment="1" applyProtection="1">
      <alignment horizontal="center"/>
    </xf>
    <xf numFmtId="9" fontId="40" fillId="4" borderId="11" xfId="2" applyFont="1" applyFill="1" applyBorder="1" applyAlignment="1" applyProtection="1">
      <alignment horizontal="center"/>
    </xf>
    <xf numFmtId="9" fontId="40" fillId="2" borderId="11" xfId="2" applyFont="1" applyFill="1" applyBorder="1" applyAlignment="1" applyProtection="1">
      <alignment horizontal="center"/>
      <protection locked="0"/>
    </xf>
    <xf numFmtId="168" fontId="40" fillId="2" borderId="11" xfId="1" applyNumberFormat="1" applyFont="1" applyFill="1" applyBorder="1" applyAlignment="1" applyProtection="1">
      <alignment horizontal="center"/>
      <protection locked="0"/>
    </xf>
    <xf numFmtId="3" fontId="40" fillId="14" borderId="11" xfId="1" applyNumberFormat="1" applyFont="1" applyFill="1" applyBorder="1" applyAlignment="1" applyProtection="1">
      <alignment horizontal="center" vertical="center"/>
    </xf>
    <xf numFmtId="3" fontId="41" fillId="4" borderId="11" xfId="1" applyNumberFormat="1" applyFont="1" applyFill="1" applyBorder="1" applyAlignment="1" applyProtection="1">
      <alignment horizontal="center" vertical="center"/>
    </xf>
    <xf numFmtId="3" fontId="41" fillId="2" borderId="11" xfId="1" applyNumberFormat="1" applyFont="1" applyFill="1" applyBorder="1" applyAlignment="1" applyProtection="1">
      <alignment horizontal="center" vertical="center"/>
      <protection locked="0"/>
    </xf>
    <xf numFmtId="3" fontId="41" fillId="0" borderId="11" xfId="1" applyNumberFormat="1" applyFont="1" applyFill="1" applyBorder="1" applyAlignment="1" applyProtection="1">
      <alignment horizontal="center" vertical="center"/>
    </xf>
    <xf numFmtId="165" fontId="19" fillId="4" borderId="0" xfId="2" applyNumberFormat="1" applyFont="1" applyFill="1" applyBorder="1" applyAlignment="1" applyProtection="1">
      <alignment horizontal="center" vertical="top"/>
    </xf>
    <xf numFmtId="168" fontId="19" fillId="4" borderId="0" xfId="1" applyNumberFormat="1" applyFont="1" applyFill="1" applyBorder="1" applyAlignment="1" applyProtection="1">
      <alignment horizontal="center"/>
    </xf>
    <xf numFmtId="165" fontId="19" fillId="4" borderId="0" xfId="2" applyNumberFormat="1" applyFont="1" applyFill="1" applyBorder="1" applyAlignment="1" applyProtection="1">
      <alignment horizontal="center"/>
    </xf>
    <xf numFmtId="165" fontId="19" fillId="4" borderId="19" xfId="2" applyNumberFormat="1" applyFont="1" applyFill="1" applyBorder="1" applyAlignment="1" applyProtection="1">
      <alignment horizontal="center"/>
    </xf>
    <xf numFmtId="9" fontId="19" fillId="4" borderId="0" xfId="2" applyFont="1" applyFill="1" applyBorder="1" applyAlignment="1" applyProtection="1">
      <alignment horizontal="center"/>
    </xf>
    <xf numFmtId="165" fontId="19" fillId="4" borderId="84" xfId="2" applyNumberFormat="1" applyFont="1" applyFill="1" applyBorder="1" applyAlignment="1" applyProtection="1">
      <alignment horizontal="center" vertical="top"/>
    </xf>
    <xf numFmtId="165" fontId="19" fillId="4" borderId="80" xfId="2" applyNumberFormat="1" applyFont="1" applyFill="1" applyBorder="1" applyAlignment="1" applyProtection="1">
      <alignment horizontal="center" vertical="top"/>
    </xf>
    <xf numFmtId="165" fontId="19" fillId="4" borderId="85" xfId="2" applyNumberFormat="1" applyFont="1" applyFill="1" applyBorder="1" applyAlignment="1" applyProtection="1">
      <alignment horizontal="center" vertical="top"/>
    </xf>
    <xf numFmtId="165" fontId="19" fillId="4" borderId="81" xfId="2" applyNumberFormat="1" applyFont="1" applyFill="1" applyBorder="1" applyAlignment="1" applyProtection="1">
      <alignment horizontal="center" vertical="top"/>
    </xf>
    <xf numFmtId="165" fontId="19" fillId="4" borderId="83" xfId="2" applyNumberFormat="1" applyFont="1" applyFill="1" applyBorder="1" applyAlignment="1" applyProtection="1">
      <alignment horizontal="center" vertical="top"/>
    </xf>
    <xf numFmtId="165" fontId="19" fillId="4" borderId="79" xfId="2" applyNumberFormat="1" applyFont="1" applyFill="1" applyBorder="1" applyAlignment="1" applyProtection="1">
      <alignment horizontal="center" vertical="top"/>
    </xf>
    <xf numFmtId="165" fontId="70" fillId="4" borderId="82" xfId="2" applyNumberFormat="1" applyFont="1" applyFill="1" applyBorder="1" applyAlignment="1" applyProtection="1">
      <alignment horizontal="center" vertical="top"/>
    </xf>
    <xf numFmtId="165" fontId="70" fillId="4" borderId="78" xfId="2" applyNumberFormat="1" applyFont="1" applyFill="1" applyBorder="1" applyAlignment="1" applyProtection="1">
      <alignment horizontal="center" vertical="top"/>
    </xf>
    <xf numFmtId="165" fontId="19" fillId="4" borderId="86" xfId="2" applyNumberFormat="1" applyFont="1" applyFill="1" applyBorder="1" applyAlignment="1" applyProtection="1">
      <alignment horizontal="center" vertical="top"/>
    </xf>
    <xf numFmtId="165" fontId="19" fillId="4" borderId="87" xfId="2" applyNumberFormat="1" applyFont="1" applyFill="1" applyBorder="1" applyAlignment="1" applyProtection="1">
      <alignment horizontal="center" vertical="top"/>
    </xf>
    <xf numFmtId="165" fontId="19" fillId="4" borderId="93" xfId="2" applyNumberFormat="1" applyFont="1" applyFill="1" applyBorder="1" applyAlignment="1" applyProtection="1">
      <alignment horizontal="center" vertical="top"/>
    </xf>
    <xf numFmtId="0" fontId="36" fillId="4" borderId="0" xfId="0" applyFont="1" applyFill="1"/>
    <xf numFmtId="1" fontId="65" fillId="4" borderId="0" xfId="0" applyNumberFormat="1" applyFont="1" applyFill="1" applyAlignment="1">
      <alignment horizontal="center"/>
    </xf>
    <xf numFmtId="14" fontId="4" fillId="0" borderId="0" xfId="0" applyNumberFormat="1" applyFont="1"/>
    <xf numFmtId="3" fontId="51" fillId="4" borderId="0" xfId="0" applyNumberFormat="1" applyFont="1" applyFill="1"/>
    <xf numFmtId="3" fontId="36" fillId="4" borderId="0" xfId="0" applyNumberFormat="1" applyFont="1" applyFill="1"/>
    <xf numFmtId="1" fontId="39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left"/>
    </xf>
    <xf numFmtId="0" fontId="37" fillId="4" borderId="0" xfId="0" applyFont="1" applyFill="1"/>
    <xf numFmtId="1" fontId="37" fillId="9" borderId="1" xfId="0" applyNumberFormat="1" applyFont="1" applyFill="1" applyBorder="1" applyAlignment="1">
      <alignment horizontal="center" wrapText="1"/>
    </xf>
    <xf numFmtId="0" fontId="37" fillId="9" borderId="1" xfId="0" applyFont="1" applyFill="1" applyBorder="1"/>
    <xf numFmtId="0" fontId="39" fillId="9" borderId="2" xfId="0" applyFont="1" applyFill="1" applyBorder="1"/>
    <xf numFmtId="0" fontId="39" fillId="9" borderId="3" xfId="0" applyFont="1" applyFill="1" applyBorder="1"/>
    <xf numFmtId="3" fontId="40" fillId="9" borderId="15" xfId="0" applyNumberFormat="1" applyFont="1" applyFill="1" applyBorder="1" applyAlignment="1">
      <alignment horizontal="center" vertical="center"/>
    </xf>
    <xf numFmtId="3" fontId="41" fillId="9" borderId="15" xfId="0" applyNumberFormat="1" applyFont="1" applyFill="1" applyBorder="1" applyAlignment="1">
      <alignment horizontal="center" vertical="center"/>
    </xf>
    <xf numFmtId="0" fontId="0" fillId="4" borderId="6" xfId="0" applyFill="1" applyBorder="1"/>
    <xf numFmtId="1" fontId="40" fillId="4" borderId="5" xfId="0" applyNumberFormat="1" applyFont="1" applyFill="1" applyBorder="1" applyAlignment="1">
      <alignment horizontal="center"/>
    </xf>
    <xf numFmtId="0" fontId="42" fillId="4" borderId="4" xfId="0" applyFont="1" applyFill="1" applyBorder="1"/>
    <xf numFmtId="0" fontId="41" fillId="4" borderId="5" xfId="0" applyFont="1" applyFill="1" applyBorder="1"/>
    <xf numFmtId="3" fontId="40" fillId="4" borderId="18" xfId="0" applyNumberFormat="1" applyFont="1" applyFill="1" applyBorder="1" applyAlignment="1">
      <alignment horizontal="center" vertical="center"/>
    </xf>
    <xf numFmtId="3" fontId="40" fillId="4" borderId="1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28" xfId="0" applyFill="1" applyBorder="1"/>
    <xf numFmtId="1" fontId="40" fillId="4" borderId="0" xfId="0" applyNumberFormat="1" applyFont="1" applyFill="1" applyAlignment="1">
      <alignment horizontal="center"/>
    </xf>
    <xf numFmtId="0" fontId="42" fillId="4" borderId="12" xfId="0" applyFont="1" applyFill="1" applyBorder="1"/>
    <xf numFmtId="0" fontId="41" fillId="4" borderId="0" xfId="0" applyFont="1" applyFill="1"/>
    <xf numFmtId="0" fontId="40" fillId="4" borderId="28" xfId="0" applyFont="1" applyFill="1" applyBorder="1"/>
    <xf numFmtId="3" fontId="40" fillId="0" borderId="11" xfId="0" applyNumberFormat="1" applyFont="1" applyBorder="1" applyAlignment="1">
      <alignment horizontal="center" vertical="center"/>
    </xf>
    <xf numFmtId="49" fontId="40" fillId="4" borderId="28" xfId="0" applyNumberFormat="1" applyFont="1" applyFill="1" applyBorder="1" applyAlignment="1">
      <alignment horizontal="center" vertical="center"/>
    </xf>
    <xf numFmtId="1" fontId="40" fillId="4" borderId="0" xfId="0" quotePrefix="1" applyNumberFormat="1" applyFont="1" applyFill="1" applyAlignment="1">
      <alignment horizontal="center" vertical="center" wrapText="1"/>
    </xf>
    <xf numFmtId="0" fontId="54" fillId="4" borderId="0" xfId="0" applyFont="1" applyFill="1"/>
    <xf numFmtId="3" fontId="40" fillId="2" borderId="11" xfId="1" applyNumberFormat="1" applyFont="1" applyFill="1" applyBorder="1" applyAlignment="1" applyProtection="1">
      <alignment horizontal="center" vertical="center"/>
    </xf>
    <xf numFmtId="0" fontId="40" fillId="14" borderId="28" xfId="0" applyFont="1" applyFill="1" applyBorder="1"/>
    <xf numFmtId="1" fontId="40" fillId="4" borderId="0" xfId="0" applyNumberFormat="1" applyFont="1" applyFill="1" applyAlignment="1">
      <alignment horizontal="center" vertical="center"/>
    </xf>
    <xf numFmtId="0" fontId="40" fillId="4" borderId="12" xfId="0" applyFont="1" applyFill="1" applyBorder="1"/>
    <xf numFmtId="3" fontId="41" fillId="0" borderId="11" xfId="0" applyNumberFormat="1" applyFont="1" applyBorder="1" applyAlignment="1">
      <alignment horizontal="center" vertical="center"/>
    </xf>
    <xf numFmtId="0" fontId="58" fillId="4" borderId="28" xfId="0" applyFont="1" applyFill="1" applyBorder="1" applyAlignment="1">
      <alignment horizontal="center"/>
    </xf>
    <xf numFmtId="0" fontId="41" fillId="4" borderId="28" xfId="0" applyFont="1" applyFill="1" applyBorder="1" applyAlignment="1">
      <alignment horizontal="center" vertical="center"/>
    </xf>
    <xf numFmtId="1" fontId="41" fillId="4" borderId="0" xfId="0" applyNumberFormat="1" applyFont="1" applyFill="1" applyAlignment="1">
      <alignment horizontal="center" vertical="center"/>
    </xf>
    <xf numFmtId="3" fontId="41" fillId="4" borderId="11" xfId="0" applyNumberFormat="1" applyFont="1" applyFill="1" applyBorder="1" applyAlignment="1">
      <alignment horizontal="center" vertical="center"/>
    </xf>
    <xf numFmtId="0" fontId="60" fillId="4" borderId="28" xfId="0" applyFont="1" applyFill="1" applyBorder="1"/>
    <xf numFmtId="0" fontId="3" fillId="4" borderId="28" xfId="0" applyFont="1" applyFill="1" applyBorder="1"/>
    <xf numFmtId="1" fontId="40" fillId="4" borderId="28" xfId="0" quotePrefix="1" applyNumberFormat="1" applyFont="1" applyFill="1" applyBorder="1" applyAlignment="1">
      <alignment horizontal="center"/>
    </xf>
    <xf numFmtId="1" fontId="41" fillId="4" borderId="0" xfId="0" quotePrefix="1" applyNumberFormat="1" applyFont="1" applyFill="1" applyAlignment="1">
      <alignment horizontal="center" vertical="center"/>
    </xf>
    <xf numFmtId="1" fontId="41" fillId="4" borderId="0" xfId="0" applyNumberFormat="1" applyFont="1" applyFill="1" applyAlignment="1">
      <alignment horizontal="center"/>
    </xf>
    <xf numFmtId="1" fontId="40" fillId="4" borderId="28" xfId="0" applyNumberFormat="1" applyFont="1" applyFill="1" applyBorder="1" applyAlignment="1">
      <alignment horizontal="center"/>
    </xf>
    <xf numFmtId="0" fontId="62" fillId="4" borderId="28" xfId="0" applyFont="1" applyFill="1" applyBorder="1"/>
    <xf numFmtId="0" fontId="41" fillId="4" borderId="28" xfId="0" applyFont="1" applyFill="1" applyBorder="1"/>
    <xf numFmtId="1" fontId="40" fillId="14" borderId="28" xfId="0" applyNumberFormat="1" applyFont="1" applyFill="1" applyBorder="1" applyAlignment="1">
      <alignment horizontal="center"/>
    </xf>
    <xf numFmtId="0" fontId="0" fillId="14" borderId="28" xfId="0" applyFill="1" applyBorder="1"/>
    <xf numFmtId="1" fontId="40" fillId="4" borderId="0" xfId="0" applyNumberFormat="1" applyFont="1" applyFill="1" applyAlignment="1">
      <alignment horizontal="center" wrapText="1"/>
    </xf>
    <xf numFmtId="1" fontId="40" fillId="0" borderId="28" xfId="0" applyNumberFormat="1" applyFont="1" applyBorder="1" applyAlignment="1">
      <alignment horizontal="center"/>
    </xf>
    <xf numFmtId="164" fontId="44" fillId="4" borderId="0" xfId="6" quotePrefix="1" applyNumberFormat="1" applyFont="1" applyFill="1" applyAlignment="1">
      <alignment horizontal="center" vertical="top"/>
    </xf>
    <xf numFmtId="0" fontId="40" fillId="4" borderId="0" xfId="0" applyFont="1" applyFill="1"/>
    <xf numFmtId="164" fontId="44" fillId="4" borderId="25" xfId="6" quotePrefix="1" applyNumberFormat="1" applyFont="1" applyFill="1" applyBorder="1" applyAlignment="1">
      <alignment horizontal="center" vertical="top"/>
    </xf>
    <xf numFmtId="3" fontId="40" fillId="0" borderId="20" xfId="0" applyNumberFormat="1" applyFont="1" applyBorder="1" applyAlignment="1">
      <alignment horizontal="center" vertical="center"/>
    </xf>
    <xf numFmtId="3" fontId="40" fillId="9" borderId="18" xfId="0" applyNumberFormat="1" applyFont="1" applyFill="1" applyBorder="1" applyAlignment="1">
      <alignment horizontal="center" vertical="center"/>
    </xf>
    <xf numFmtId="3" fontId="40" fillId="0" borderId="18" xfId="0" applyNumberFormat="1" applyFont="1" applyBorder="1" applyAlignment="1">
      <alignment horizontal="center" vertical="center"/>
    </xf>
    <xf numFmtId="0" fontId="2" fillId="4" borderId="28" xfId="0" applyFont="1" applyFill="1" applyBorder="1"/>
    <xf numFmtId="3" fontId="40" fillId="0" borderId="38" xfId="0" applyNumberFormat="1" applyFont="1" applyBorder="1" applyAlignment="1">
      <alignment horizontal="center" vertical="center"/>
    </xf>
    <xf numFmtId="3" fontId="41" fillId="9" borderId="38" xfId="0" applyNumberFormat="1" applyFont="1" applyFill="1" applyBorder="1" applyAlignment="1">
      <alignment horizontal="center" vertical="center"/>
    </xf>
    <xf numFmtId="3" fontId="41" fillId="9" borderId="100" xfId="0" applyNumberFormat="1" applyFont="1" applyFill="1" applyBorder="1" applyAlignment="1">
      <alignment horizontal="center" vertical="center"/>
    </xf>
    <xf numFmtId="3" fontId="40" fillId="4" borderId="28" xfId="0" applyNumberFormat="1" applyFont="1" applyFill="1" applyBorder="1" applyAlignment="1">
      <alignment horizontal="center" vertical="center"/>
    </xf>
    <xf numFmtId="0" fontId="42" fillId="4" borderId="0" xfId="0" applyFont="1" applyFill="1"/>
    <xf numFmtId="0" fontId="43" fillId="4" borderId="0" xfId="0" applyFont="1" applyFill="1"/>
    <xf numFmtId="0" fontId="45" fillId="4" borderId="0" xfId="0" applyFont="1" applyFill="1"/>
    <xf numFmtId="1" fontId="40" fillId="14" borderId="28" xfId="0" applyNumberFormat="1" applyFont="1" applyFill="1" applyBorder="1" applyAlignment="1">
      <alignment horizontal="center" vertical="top"/>
    </xf>
    <xf numFmtId="1" fontId="40" fillId="4" borderId="0" xfId="0" applyNumberFormat="1" applyFont="1" applyFill="1" applyAlignment="1">
      <alignment horizontal="center" vertical="top"/>
    </xf>
    <xf numFmtId="3" fontId="40" fillId="0" borderId="15" xfId="0" applyNumberFormat="1" applyFont="1" applyBorder="1" applyAlignment="1">
      <alignment horizontal="center" vertical="center"/>
    </xf>
    <xf numFmtId="3" fontId="40" fillId="0" borderId="41" xfId="0" applyNumberFormat="1" applyFont="1" applyBorder="1" applyAlignment="1">
      <alignment horizontal="center" vertical="center"/>
    </xf>
    <xf numFmtId="3" fontId="40" fillId="9" borderId="42" xfId="0" applyNumberFormat="1" applyFont="1" applyFill="1" applyBorder="1" applyAlignment="1">
      <alignment horizontal="center" vertical="center"/>
    </xf>
    <xf numFmtId="0" fontId="19" fillId="4" borderId="28" xfId="0" applyFont="1" applyFill="1" applyBorder="1"/>
    <xf numFmtId="1" fontId="40" fillId="9" borderId="15" xfId="0" applyNumberFormat="1" applyFont="1" applyFill="1" applyBorder="1" applyAlignment="1">
      <alignment horizontal="center"/>
    </xf>
    <xf numFmtId="0" fontId="53" fillId="9" borderId="1" xfId="0" applyFont="1" applyFill="1" applyBorder="1"/>
    <xf numFmtId="0" fontId="41" fillId="9" borderId="2" xfId="0" applyFont="1" applyFill="1" applyBorder="1"/>
    <xf numFmtId="0" fontId="41" fillId="9" borderId="3" xfId="0" applyFont="1" applyFill="1" applyBorder="1"/>
    <xf numFmtId="0" fontId="19" fillId="4" borderId="0" xfId="0" applyFont="1" applyFill="1"/>
    <xf numFmtId="0" fontId="42" fillId="9" borderId="24" xfId="0" applyFont="1" applyFill="1" applyBorder="1"/>
    <xf numFmtId="0" fontId="40" fillId="9" borderId="25" xfId="0" applyFont="1" applyFill="1" applyBorder="1"/>
    <xf numFmtId="0" fontId="40" fillId="4" borderId="4" xfId="0" applyFont="1" applyFill="1" applyBorder="1"/>
    <xf numFmtId="0" fontId="40" fillId="4" borderId="5" xfId="0" applyFont="1" applyFill="1" applyBorder="1"/>
    <xf numFmtId="0" fontId="40" fillId="4" borderId="6" xfId="0" applyFont="1" applyFill="1" applyBorder="1"/>
    <xf numFmtId="0" fontId="40" fillId="4" borderId="24" xfId="0" applyFont="1" applyFill="1" applyBorder="1"/>
    <xf numFmtId="0" fontId="43" fillId="4" borderId="25" xfId="0" applyFont="1" applyFill="1" applyBorder="1"/>
    <xf numFmtId="0" fontId="40" fillId="4" borderId="25" xfId="0" applyFont="1" applyFill="1" applyBorder="1"/>
    <xf numFmtId="0" fontId="40" fillId="4" borderId="26" xfId="0" applyFont="1" applyFill="1" applyBorder="1"/>
    <xf numFmtId="0" fontId="0" fillId="4" borderId="26" xfId="0" applyFill="1" applyBorder="1"/>
    <xf numFmtId="1" fontId="40" fillId="9" borderId="2" xfId="0" applyNumberFormat="1" applyFont="1" applyFill="1" applyBorder="1" applyAlignment="1">
      <alignment horizontal="center"/>
    </xf>
    <xf numFmtId="0" fontId="42" fillId="9" borderId="1" xfId="0" applyFont="1" applyFill="1" applyBorder="1"/>
    <xf numFmtId="0" fontId="40" fillId="9" borderId="2" xfId="0" applyFont="1" applyFill="1" applyBorder="1"/>
    <xf numFmtId="3" fontId="40" fillId="9" borderId="41" xfId="0" applyNumberFormat="1" applyFont="1" applyFill="1" applyBorder="1" applyAlignment="1">
      <alignment horizontal="center" vertical="center"/>
    </xf>
    <xf numFmtId="3" fontId="40" fillId="4" borderId="5" xfId="0" applyNumberFormat="1" applyFont="1" applyFill="1" applyBorder="1"/>
    <xf numFmtId="3" fontId="40" fillId="4" borderId="0" xfId="0" applyNumberFormat="1" applyFont="1" applyFill="1"/>
    <xf numFmtId="1" fontId="40" fillId="4" borderId="0" xfId="0" applyNumberFormat="1" applyFont="1" applyFill="1"/>
    <xf numFmtId="3" fontId="0" fillId="4" borderId="0" xfId="0" applyNumberFormat="1" applyFill="1"/>
    <xf numFmtId="0" fontId="64" fillId="0" borderId="0" xfId="0" applyFont="1"/>
    <xf numFmtId="3" fontId="40" fillId="2" borderId="11" xfId="0" applyNumberFormat="1" applyFont="1" applyFill="1" applyBorder="1" applyAlignment="1" applyProtection="1">
      <alignment horizontal="center" vertical="center"/>
      <protection locked="0"/>
    </xf>
    <xf numFmtId="3" fontId="41" fillId="2" borderId="11" xfId="0" applyNumberFormat="1" applyFont="1" applyFill="1" applyBorder="1" applyAlignment="1" applyProtection="1">
      <alignment horizontal="center" vertical="center"/>
      <protection locked="0"/>
    </xf>
    <xf numFmtId="0" fontId="35" fillId="4" borderId="0" xfId="0" applyFont="1" applyFill="1"/>
    <xf numFmtId="3" fontId="35" fillId="4" borderId="0" xfId="0" applyNumberFormat="1" applyFont="1" applyFill="1" applyAlignment="1">
      <alignment horizontal="right"/>
    </xf>
    <xf numFmtId="0" fontId="35" fillId="4" borderId="0" xfId="0" applyFont="1" applyFill="1" applyAlignment="1">
      <alignment horizontal="right"/>
    </xf>
    <xf numFmtId="3" fontId="35" fillId="4" borderId="0" xfId="0" applyNumberFormat="1" applyFont="1" applyFill="1" applyAlignment="1">
      <alignment horizontal="left"/>
    </xf>
    <xf numFmtId="3" fontId="38" fillId="4" borderId="0" xfId="0" applyNumberFormat="1" applyFont="1" applyFill="1"/>
    <xf numFmtId="0" fontId="38" fillId="4" borderId="0" xfId="0" applyFont="1" applyFill="1"/>
    <xf numFmtId="0" fontId="50" fillId="9" borderId="2" xfId="0" applyFont="1" applyFill="1" applyBorder="1"/>
    <xf numFmtId="0" fontId="35" fillId="9" borderId="1" xfId="0" applyFont="1" applyFill="1" applyBorder="1"/>
    <xf numFmtId="0" fontId="50" fillId="9" borderId="3" xfId="0" applyFont="1" applyFill="1" applyBorder="1"/>
    <xf numFmtId="3" fontId="51" fillId="9" borderId="15" xfId="0" applyNumberFormat="1" applyFont="1" applyFill="1" applyBorder="1" applyAlignment="1">
      <alignment horizontal="center"/>
    </xf>
    <xf numFmtId="0" fontId="51" fillId="9" borderId="15" xfId="0" applyFont="1" applyFill="1" applyBorder="1" applyAlignment="1">
      <alignment horizontal="center"/>
    </xf>
    <xf numFmtId="3" fontId="41" fillId="9" borderId="15" xfId="0" applyNumberFormat="1" applyFont="1" applyFill="1" applyBorder="1" applyAlignment="1">
      <alignment horizontal="center"/>
    </xf>
    <xf numFmtId="3" fontId="40" fillId="9" borderId="15" xfId="0" applyNumberFormat="1" applyFont="1" applyFill="1" applyBorder="1" applyAlignment="1">
      <alignment horizontal="center"/>
    </xf>
    <xf numFmtId="0" fontId="50" fillId="4" borderId="0" xfId="0" applyFont="1" applyFill="1"/>
    <xf numFmtId="0" fontId="0" fillId="4" borderId="18" xfId="0" applyFill="1" applyBorder="1"/>
    <xf numFmtId="0" fontId="43" fillId="4" borderId="4" xfId="0" applyFont="1" applyFill="1" applyBorder="1"/>
    <xf numFmtId="3" fontId="40" fillId="0" borderId="11" xfId="0" applyNumberFormat="1" applyFont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0" fontId="0" fillId="4" borderId="11" xfId="0" applyFill="1" applyBorder="1"/>
    <xf numFmtId="3" fontId="40" fillId="4" borderId="11" xfId="0" applyNumberFormat="1" applyFont="1" applyFill="1" applyBorder="1" applyAlignment="1">
      <alignment horizontal="center"/>
    </xf>
    <xf numFmtId="0" fontId="43" fillId="4" borderId="12" xfId="0" applyFont="1" applyFill="1" applyBorder="1"/>
    <xf numFmtId="0" fontId="40" fillId="0" borderId="11" xfId="0" applyFont="1" applyBorder="1" applyAlignment="1">
      <alignment horizontal="center"/>
    </xf>
    <xf numFmtId="0" fontId="0" fillId="4" borderId="42" xfId="0" applyFill="1" applyBorder="1"/>
    <xf numFmtId="3" fontId="40" fillId="9" borderId="41" xfId="0" applyNumberFormat="1" applyFont="1" applyFill="1" applyBorder="1" applyAlignment="1">
      <alignment horizontal="center"/>
    </xf>
    <xf numFmtId="3" fontId="40" fillId="0" borderId="41" xfId="0" applyNumberFormat="1" applyFont="1" applyBorder="1" applyAlignment="1">
      <alignment horizontal="center"/>
    </xf>
    <xf numFmtId="0" fontId="45" fillId="4" borderId="46" xfId="0" applyFont="1" applyFill="1" applyBorder="1"/>
    <xf numFmtId="3" fontId="40" fillId="4" borderId="46" xfId="0" applyNumberFormat="1" applyFont="1" applyFill="1" applyBorder="1"/>
    <xf numFmtId="0" fontId="67" fillId="4" borderId="0" xfId="0" applyFont="1" applyFill="1"/>
    <xf numFmtId="0" fontId="0" fillId="4" borderId="11" xfId="0" applyFill="1" applyBorder="1" applyAlignment="1">
      <alignment wrapText="1"/>
    </xf>
    <xf numFmtId="0" fontId="39" fillId="4" borderId="0" xfId="0" applyFont="1" applyFill="1" applyAlignment="1">
      <alignment vertical="top"/>
    </xf>
    <xf numFmtId="1" fontId="39" fillId="4" borderId="0" xfId="0" applyNumberFormat="1" applyFont="1" applyFill="1" applyAlignment="1">
      <alignment vertical="top" wrapText="1"/>
    </xf>
    <xf numFmtId="0" fontId="39" fillId="4" borderId="0" xfId="0" applyFont="1" applyFill="1"/>
    <xf numFmtId="0" fontId="52" fillId="4" borderId="0" xfId="0" applyFont="1" applyFill="1"/>
    <xf numFmtId="0" fontId="39" fillId="4" borderId="25" xfId="0" applyFont="1" applyFill="1" applyBorder="1"/>
    <xf numFmtId="0" fontId="39" fillId="4" borderId="25" xfId="0" applyFont="1" applyFill="1" applyBorder="1" applyAlignment="1">
      <alignment horizontal="center"/>
    </xf>
    <xf numFmtId="1" fontId="37" fillId="9" borderId="2" xfId="0" applyNumberFormat="1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vertical="center"/>
    </xf>
    <xf numFmtId="0" fontId="39" fillId="9" borderId="2" xfId="0" applyFont="1" applyFill="1" applyBorder="1" applyAlignment="1">
      <alignment vertical="center"/>
    </xf>
    <xf numFmtId="0" fontId="39" fillId="9" borderId="3" xfId="0" applyFont="1" applyFill="1" applyBorder="1" applyAlignment="1">
      <alignment vertical="center"/>
    </xf>
    <xf numFmtId="0" fontId="39" fillId="4" borderId="0" xfId="0" applyFont="1" applyFill="1" applyAlignment="1">
      <alignment vertical="center"/>
    </xf>
    <xf numFmtId="0" fontId="40" fillId="4" borderId="0" xfId="0" applyFont="1" applyFill="1" applyAlignment="1">
      <alignment vertical="top"/>
    </xf>
    <xf numFmtId="1" fontId="40" fillId="4" borderId="18" xfId="0" applyNumberFormat="1" applyFont="1" applyFill="1" applyBorder="1" applyAlignment="1">
      <alignment horizontal="center" vertical="top" wrapText="1"/>
    </xf>
    <xf numFmtId="0" fontId="42" fillId="4" borderId="4" xfId="0" applyFont="1" applyFill="1" applyBorder="1" applyAlignment="1">
      <alignment vertical="top"/>
    </xf>
    <xf numFmtId="0" fontId="40" fillId="4" borderId="5" xfId="0" applyFont="1" applyFill="1" applyBorder="1" applyAlignment="1">
      <alignment vertical="top"/>
    </xf>
    <xf numFmtId="0" fontId="40" fillId="4" borderId="6" xfId="0" applyFont="1" applyFill="1" applyBorder="1" applyAlignment="1">
      <alignment vertical="top"/>
    </xf>
    <xf numFmtId="1" fontId="40" fillId="4" borderId="11" xfId="0" applyNumberFormat="1" applyFont="1" applyFill="1" applyBorder="1" applyAlignment="1">
      <alignment horizontal="center" vertical="top" wrapText="1"/>
    </xf>
    <xf numFmtId="0" fontId="42" fillId="4" borderId="12" xfId="0" applyFont="1" applyFill="1" applyBorder="1" applyAlignment="1">
      <alignment vertical="top"/>
    </xf>
    <xf numFmtId="0" fontId="40" fillId="4" borderId="28" xfId="0" applyFont="1" applyFill="1" applyBorder="1" applyAlignment="1">
      <alignment vertical="top"/>
    </xf>
    <xf numFmtId="0" fontId="40" fillId="4" borderId="12" xfId="0" applyFont="1" applyFill="1" applyBorder="1" applyAlignment="1">
      <alignment vertical="top"/>
    </xf>
    <xf numFmtId="0" fontId="40" fillId="4" borderId="11" xfId="0" applyFont="1" applyFill="1" applyBorder="1" applyAlignment="1">
      <alignment vertical="top"/>
    </xf>
    <xf numFmtId="1" fontId="40" fillId="14" borderId="12" xfId="0" quotePrefix="1" applyNumberFormat="1" applyFont="1" applyFill="1" applyBorder="1" applyAlignment="1">
      <alignment horizontal="center" vertical="top"/>
    </xf>
    <xf numFmtId="1" fontId="40" fillId="4" borderId="12" xfId="0" quotePrefix="1" applyNumberFormat="1" applyFont="1" applyFill="1" applyBorder="1" applyAlignment="1">
      <alignment horizontal="center" vertical="top" wrapText="1"/>
    </xf>
    <xf numFmtId="0" fontId="41" fillId="4" borderId="12" xfId="0" applyFont="1" applyFill="1" applyBorder="1" applyAlignment="1">
      <alignment vertical="top"/>
    </xf>
    <xf numFmtId="1" fontId="40" fillId="4" borderId="12" xfId="0" applyNumberFormat="1" applyFont="1" applyFill="1" applyBorder="1" applyAlignment="1">
      <alignment horizontal="center"/>
    </xf>
    <xf numFmtId="0" fontId="40" fillId="4" borderId="11" xfId="0" applyFont="1" applyFill="1" applyBorder="1" applyAlignment="1">
      <alignment horizontal="center" vertical="top" wrapText="1"/>
    </xf>
    <xf numFmtId="0" fontId="54" fillId="4" borderId="0" xfId="0" applyFont="1" applyFill="1" applyAlignment="1">
      <alignment vertical="top"/>
    </xf>
    <xf numFmtId="0" fontId="41" fillId="4" borderId="0" xfId="0" applyFont="1" applyFill="1" applyAlignment="1">
      <alignment vertical="top"/>
    </xf>
    <xf numFmtId="0" fontId="41" fillId="4" borderId="28" xfId="0" applyFont="1" applyFill="1" applyBorder="1" applyAlignment="1">
      <alignment vertical="top"/>
    </xf>
    <xf numFmtId="1" fontId="66" fillId="4" borderId="12" xfId="0" applyNumberFormat="1" applyFont="1" applyFill="1" applyBorder="1" applyAlignment="1">
      <alignment horizontal="center"/>
    </xf>
    <xf numFmtId="1" fontId="66" fillId="4" borderId="12" xfId="0" applyNumberFormat="1" applyFont="1" applyFill="1" applyBorder="1" applyAlignment="1">
      <alignment horizontal="center" vertical="top" wrapText="1"/>
    </xf>
    <xf numFmtId="0" fontId="68" fillId="4" borderId="0" xfId="0" applyFont="1" applyFill="1"/>
    <xf numFmtId="0" fontId="40" fillId="4" borderId="0" xfId="0" applyFont="1" applyFill="1" applyAlignment="1">
      <alignment horizontal="center" vertical="top"/>
    </xf>
    <xf numFmtId="0" fontId="40" fillId="4" borderId="11" xfId="0" applyFont="1" applyFill="1" applyBorder="1" applyAlignment="1">
      <alignment horizontal="center" vertical="top"/>
    </xf>
    <xf numFmtId="0" fontId="59" fillId="4" borderId="0" xfId="0" applyFont="1" applyFill="1" applyAlignment="1">
      <alignment horizontal="center" vertical="top"/>
    </xf>
    <xf numFmtId="0" fontId="41" fillId="4" borderId="12" xfId="0" applyFont="1" applyFill="1" applyBorder="1" applyAlignment="1">
      <alignment horizontal="center" vertical="top"/>
    </xf>
    <xf numFmtId="0" fontId="59" fillId="4" borderId="12" xfId="0" applyFont="1" applyFill="1" applyBorder="1" applyAlignment="1">
      <alignment vertical="top"/>
    </xf>
    <xf numFmtId="0" fontId="59" fillId="4" borderId="0" xfId="0" applyFont="1" applyFill="1" applyAlignment="1">
      <alignment vertical="top"/>
    </xf>
    <xf numFmtId="0" fontId="59" fillId="4" borderId="28" xfId="0" applyFont="1" applyFill="1" applyBorder="1" applyAlignment="1">
      <alignment vertical="top"/>
    </xf>
    <xf numFmtId="0" fontId="59" fillId="4" borderId="11" xfId="0" applyFont="1" applyFill="1" applyBorder="1" applyAlignment="1">
      <alignment vertical="top"/>
    </xf>
    <xf numFmtId="0" fontId="40" fillId="4" borderId="12" xfId="0" applyFont="1" applyFill="1" applyBorder="1" applyAlignment="1">
      <alignment horizontal="center" vertical="top"/>
    </xf>
    <xf numFmtId="1" fontId="40" fillId="4" borderId="12" xfId="0" quotePrefix="1" applyNumberFormat="1" applyFont="1" applyFill="1" applyBorder="1" applyAlignment="1">
      <alignment horizontal="center" vertical="top"/>
    </xf>
    <xf numFmtId="1" fontId="40" fillId="4" borderId="12" xfId="0" applyNumberFormat="1" applyFont="1" applyFill="1" applyBorder="1" applyAlignment="1">
      <alignment horizontal="center" vertical="top"/>
    </xf>
    <xf numFmtId="1" fontId="40" fillId="4" borderId="12" xfId="0" applyNumberFormat="1" applyFont="1" applyFill="1" applyBorder="1" applyAlignment="1">
      <alignment horizontal="center" vertical="top" wrapText="1"/>
    </xf>
    <xf numFmtId="1" fontId="59" fillId="4" borderId="0" xfId="0" applyNumberFormat="1" applyFont="1" applyFill="1" applyAlignment="1">
      <alignment horizontal="center" vertical="top"/>
    </xf>
    <xf numFmtId="1" fontId="41" fillId="4" borderId="12" xfId="0" applyNumberFormat="1" applyFont="1" applyFill="1" applyBorder="1" applyAlignment="1">
      <alignment horizontal="center" vertical="top"/>
    </xf>
    <xf numFmtId="0" fontId="19" fillId="4" borderId="0" xfId="0" applyFont="1" applyFill="1" applyAlignment="1">
      <alignment vertical="top"/>
    </xf>
    <xf numFmtId="0" fontId="19" fillId="4" borderId="28" xfId="0" applyFont="1" applyFill="1" applyBorder="1" applyAlignment="1">
      <alignment vertical="top"/>
    </xf>
    <xf numFmtId="0" fontId="41" fillId="4" borderId="0" xfId="0" applyFont="1" applyFill="1" applyAlignment="1">
      <alignment vertical="top" wrapText="1"/>
    </xf>
    <xf numFmtId="1" fontId="66" fillId="4" borderId="0" xfId="0" applyNumberFormat="1" applyFont="1" applyFill="1" applyAlignment="1">
      <alignment horizontal="center" vertical="top"/>
    </xf>
    <xf numFmtId="1" fontId="66" fillId="4" borderId="12" xfId="0" applyNumberFormat="1" applyFont="1" applyFill="1" applyBorder="1" applyAlignment="1">
      <alignment horizontal="center" vertical="top"/>
    </xf>
    <xf numFmtId="0" fontId="66" fillId="4" borderId="12" xfId="0" applyFont="1" applyFill="1" applyBorder="1" applyAlignment="1">
      <alignment vertical="top"/>
    </xf>
    <xf numFmtId="0" fontId="69" fillId="4" borderId="0" xfId="0" applyFont="1" applyFill="1"/>
    <xf numFmtId="0" fontId="66" fillId="4" borderId="0" xfId="0" applyFont="1" applyFill="1" applyAlignment="1">
      <alignment vertical="top"/>
    </xf>
    <xf numFmtId="0" fontId="66" fillId="4" borderId="28" xfId="0" applyFont="1" applyFill="1" applyBorder="1" applyAlignment="1">
      <alignment vertical="top"/>
    </xf>
    <xf numFmtId="0" fontId="66" fillId="4" borderId="11" xfId="0" applyFont="1" applyFill="1" applyBorder="1" applyAlignment="1">
      <alignment vertical="top"/>
    </xf>
    <xf numFmtId="1" fontId="40" fillId="4" borderId="20" xfId="0" applyNumberFormat="1" applyFont="1" applyFill="1" applyBorder="1" applyAlignment="1">
      <alignment horizontal="center" vertical="top" wrapText="1"/>
    </xf>
    <xf numFmtId="0" fontId="40" fillId="4" borderId="11" xfId="0" applyFont="1" applyFill="1" applyBorder="1"/>
    <xf numFmtId="0" fontId="40" fillId="9" borderId="43" xfId="0" applyFont="1" applyFill="1" applyBorder="1"/>
    <xf numFmtId="0" fontId="41" fillId="9" borderId="44" xfId="0" applyFont="1" applyFill="1" applyBorder="1"/>
    <xf numFmtId="0" fontId="40" fillId="9" borderId="44" xfId="0" applyFont="1" applyFill="1" applyBorder="1"/>
    <xf numFmtId="0" fontId="40" fillId="9" borderId="45" xfId="0" applyFont="1" applyFill="1" applyBorder="1"/>
    <xf numFmtId="0" fontId="40" fillId="9" borderId="41" xfId="0" applyFont="1" applyFill="1" applyBorder="1"/>
    <xf numFmtId="1" fontId="40" fillId="14" borderId="12" xfId="0" applyNumberFormat="1" applyFont="1" applyFill="1" applyBorder="1" applyAlignment="1">
      <alignment horizontal="center"/>
    </xf>
    <xf numFmtId="0" fontId="55" fillId="4" borderId="0" xfId="0" applyFont="1" applyFill="1"/>
    <xf numFmtId="1" fontId="40" fillId="14" borderId="12" xfId="0" applyNumberFormat="1" applyFont="1" applyFill="1" applyBorder="1" applyAlignment="1">
      <alignment horizontal="center" vertical="top"/>
    </xf>
    <xf numFmtId="0" fontId="40" fillId="4" borderId="0" xfId="0" applyFont="1" applyFill="1" applyAlignment="1">
      <alignment vertical="top" wrapText="1"/>
    </xf>
    <xf numFmtId="0" fontId="45" fillId="4" borderId="0" xfId="0" applyFont="1" applyFill="1" applyAlignment="1">
      <alignment vertical="top"/>
    </xf>
    <xf numFmtId="0" fontId="45" fillId="4" borderId="28" xfId="0" applyFont="1" applyFill="1" applyBorder="1"/>
    <xf numFmtId="0" fontId="45" fillId="4" borderId="28" xfId="0" applyFont="1" applyFill="1" applyBorder="1" applyAlignment="1">
      <alignment vertical="top"/>
    </xf>
    <xf numFmtId="169" fontId="40" fillId="4" borderId="0" xfId="0" applyNumberFormat="1" applyFont="1" applyFill="1"/>
    <xf numFmtId="170" fontId="40" fillId="4" borderId="0" xfId="0" applyNumberFormat="1" applyFont="1" applyFill="1"/>
    <xf numFmtId="0" fontId="46" fillId="4" borderId="0" xfId="0" applyFont="1" applyFill="1"/>
    <xf numFmtId="1" fontId="40" fillId="4" borderId="53" xfId="0" applyNumberFormat="1" applyFont="1" applyFill="1" applyBorder="1" applyAlignment="1">
      <alignment vertical="top" wrapText="1"/>
    </xf>
    <xf numFmtId="1" fontId="40" fillId="0" borderId="11" xfId="0" applyNumberFormat="1" applyFont="1" applyBorder="1" applyAlignment="1">
      <alignment horizontal="center" vertical="top" wrapText="1"/>
    </xf>
    <xf numFmtId="1" fontId="40" fillId="4" borderId="11" xfId="0" applyNumberFormat="1" applyFont="1" applyFill="1" applyBorder="1" applyAlignment="1">
      <alignment horizontal="center"/>
    </xf>
    <xf numFmtId="1" fontId="40" fillId="4" borderId="20" xfId="0" applyNumberFormat="1" applyFont="1" applyFill="1" applyBorder="1" applyAlignment="1">
      <alignment horizontal="center"/>
    </xf>
    <xf numFmtId="0" fontId="40" fillId="4" borderId="25" xfId="0" applyFont="1" applyFill="1" applyBorder="1" applyAlignment="1">
      <alignment vertical="top"/>
    </xf>
    <xf numFmtId="1" fontId="40" fillId="9" borderId="15" xfId="0" applyNumberFormat="1" applyFont="1" applyFill="1" applyBorder="1" applyAlignment="1">
      <alignment vertical="top" wrapText="1"/>
    </xf>
    <xf numFmtId="0" fontId="43" fillId="9" borderId="2" xfId="0" applyFont="1" applyFill="1" applyBorder="1"/>
    <xf numFmtId="0" fontId="40" fillId="9" borderId="1" xfId="0" applyFont="1" applyFill="1" applyBorder="1"/>
    <xf numFmtId="0" fontId="40" fillId="9" borderId="3" xfId="0" applyFont="1" applyFill="1" applyBorder="1"/>
    <xf numFmtId="0" fontId="40" fillId="9" borderId="15" xfId="0" applyFont="1" applyFill="1" applyBorder="1"/>
    <xf numFmtId="1" fontId="40" fillId="4" borderId="0" xfId="0" applyNumberFormat="1" applyFont="1" applyFill="1" applyAlignment="1">
      <alignment vertical="top" wrapText="1"/>
    </xf>
    <xf numFmtId="0" fontId="70" fillId="4" borderId="0" xfId="0" applyFont="1" applyFill="1"/>
    <xf numFmtId="0" fontId="19" fillId="0" borderId="0" xfId="0" applyFont="1"/>
    <xf numFmtId="0" fontId="70" fillId="4" borderId="0" xfId="0" applyFont="1" applyFill="1" applyAlignment="1">
      <alignment horizontal="left" vertical="center" wrapText="1"/>
    </xf>
    <xf numFmtId="0" fontId="70" fillId="4" borderId="0" xfId="0" applyFont="1" applyFill="1" applyAlignment="1">
      <alignment vertical="top"/>
    </xf>
    <xf numFmtId="0" fontId="70" fillId="4" borderId="54" xfId="0" applyFont="1" applyFill="1" applyBorder="1" applyAlignment="1">
      <alignment vertical="top"/>
    </xf>
    <xf numFmtId="0" fontId="70" fillId="4" borderId="55" xfId="0" applyFont="1" applyFill="1" applyBorder="1" applyAlignment="1">
      <alignment horizontal="left" vertical="top"/>
    </xf>
    <xf numFmtId="0" fontId="70" fillId="4" borderId="55" xfId="0" applyFont="1" applyFill="1" applyBorder="1" applyAlignment="1">
      <alignment horizontal="left" vertical="top" wrapText="1"/>
    </xf>
    <xf numFmtId="0" fontId="70" fillId="4" borderId="56" xfId="0" applyFont="1" applyFill="1" applyBorder="1" applyAlignment="1">
      <alignment vertical="top" wrapText="1"/>
    </xf>
    <xf numFmtId="0" fontId="70" fillId="4" borderId="57" xfId="0" applyFont="1" applyFill="1" applyBorder="1" applyAlignment="1">
      <alignment vertical="top" wrapText="1"/>
    </xf>
    <xf numFmtId="0" fontId="70" fillId="4" borderId="13" xfId="0" applyFont="1" applyFill="1" applyBorder="1" applyAlignment="1">
      <alignment horizontal="center" vertical="center" wrapText="1"/>
    </xf>
    <xf numFmtId="0" fontId="70" fillId="4" borderId="22" xfId="0" applyFont="1" applyFill="1" applyBorder="1" applyAlignment="1">
      <alignment horizontal="center" vertical="center" wrapText="1"/>
    </xf>
    <xf numFmtId="0" fontId="70" fillId="4" borderId="47" xfId="0" applyFont="1" applyFill="1" applyBorder="1" applyAlignment="1">
      <alignment horizontal="center" vertical="center" wrapText="1"/>
    </xf>
    <xf numFmtId="0" fontId="70" fillId="4" borderId="51" xfId="0" applyFont="1" applyFill="1" applyBorder="1" applyAlignment="1">
      <alignment vertical="top"/>
    </xf>
    <xf numFmtId="0" fontId="70" fillId="4" borderId="20" xfId="0" applyFont="1" applyFill="1" applyBorder="1" applyAlignment="1">
      <alignment horizontal="center" vertical="top" wrapText="1"/>
    </xf>
    <xf numFmtId="0" fontId="70" fillId="4" borderId="52" xfId="0" applyFont="1" applyFill="1" applyBorder="1" applyAlignment="1">
      <alignment horizontal="center" vertical="top" wrapText="1"/>
    </xf>
    <xf numFmtId="0" fontId="19" fillId="4" borderId="17" xfId="0" applyFont="1" applyFill="1" applyBorder="1"/>
    <xf numFmtId="0" fontId="19" fillId="4" borderId="0" xfId="0" applyFont="1" applyFill="1" applyAlignment="1">
      <alignment horizontal="center"/>
    </xf>
    <xf numFmtId="0" fontId="70" fillId="4" borderId="14" xfId="0" applyFont="1" applyFill="1" applyBorder="1" applyAlignment="1">
      <alignment vertical="top"/>
    </xf>
    <xf numFmtId="0" fontId="19" fillId="4" borderId="15" xfId="0" applyFont="1" applyFill="1" applyBorder="1" applyAlignment="1">
      <alignment horizontal="center" vertical="top" wrapText="1"/>
    </xf>
    <xf numFmtId="0" fontId="19" fillId="4" borderId="16" xfId="0" applyFont="1" applyFill="1" applyBorder="1" applyAlignment="1">
      <alignment horizontal="center" vertical="top" wrapText="1"/>
    </xf>
    <xf numFmtId="165" fontId="19" fillId="4" borderId="50" xfId="0" applyNumberFormat="1" applyFont="1" applyFill="1" applyBorder="1" applyAlignment="1">
      <alignment horizontal="center"/>
    </xf>
    <xf numFmtId="0" fontId="70" fillId="4" borderId="17" xfId="0" applyFont="1" applyFill="1" applyBorder="1" applyAlignment="1">
      <alignment vertical="top"/>
    </xf>
    <xf numFmtId="0" fontId="19" fillId="4" borderId="18" xfId="0" applyFont="1" applyFill="1" applyBorder="1" applyAlignment="1">
      <alignment horizontal="center" vertical="top" wrapText="1"/>
    </xf>
    <xf numFmtId="0" fontId="19" fillId="4" borderId="19" xfId="0" applyFont="1" applyFill="1" applyBorder="1" applyAlignment="1">
      <alignment horizontal="center" vertical="top" wrapText="1"/>
    </xf>
    <xf numFmtId="0" fontId="70" fillId="4" borderId="58" xfId="0" applyFont="1" applyFill="1" applyBorder="1" applyAlignment="1">
      <alignment vertical="top"/>
    </xf>
    <xf numFmtId="0" fontId="70" fillId="4" borderId="59" xfId="0" applyFont="1" applyFill="1" applyBorder="1" applyAlignment="1">
      <alignment vertical="top"/>
    </xf>
    <xf numFmtId="0" fontId="70" fillId="4" borderId="60" xfId="0" applyFont="1" applyFill="1" applyBorder="1" applyAlignment="1">
      <alignment horizontal="center" vertical="top" wrapText="1"/>
    </xf>
    <xf numFmtId="0" fontId="70" fillId="4" borderId="61" xfId="0" applyFont="1" applyFill="1" applyBorder="1" applyAlignment="1">
      <alignment horizontal="center" vertical="top" wrapText="1"/>
    </xf>
    <xf numFmtId="0" fontId="70" fillId="4" borderId="62" xfId="0" applyFont="1" applyFill="1" applyBorder="1" applyAlignment="1">
      <alignment horizontal="center" vertical="top" wrapText="1"/>
    </xf>
    <xf numFmtId="0" fontId="70" fillId="4" borderId="63" xfId="0" applyFont="1" applyFill="1" applyBorder="1" applyAlignment="1">
      <alignment vertical="top"/>
    </xf>
    <xf numFmtId="0" fontId="19" fillId="4" borderId="64" xfId="0" applyFont="1" applyFill="1" applyBorder="1" applyAlignment="1">
      <alignment horizontal="center" vertical="top" wrapText="1"/>
    </xf>
    <xf numFmtId="0" fontId="70" fillId="4" borderId="65" xfId="0" applyFont="1" applyFill="1" applyBorder="1" applyAlignment="1">
      <alignment vertical="top"/>
    </xf>
    <xf numFmtId="0" fontId="70" fillId="4" borderId="66" xfId="0" applyFont="1" applyFill="1" applyBorder="1" applyAlignment="1">
      <alignment vertical="top"/>
    </xf>
    <xf numFmtId="0" fontId="19" fillId="4" borderId="67" xfId="0" applyFont="1" applyFill="1" applyBorder="1" applyAlignment="1">
      <alignment horizontal="center" vertical="top" wrapText="1"/>
    </xf>
    <xf numFmtId="0" fontId="19" fillId="4" borderId="68" xfId="0" applyFont="1" applyFill="1" applyBorder="1" applyAlignment="1">
      <alignment horizontal="center" vertical="top" wrapText="1"/>
    </xf>
    <xf numFmtId="0" fontId="19" fillId="4" borderId="69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/>
    </xf>
    <xf numFmtId="0" fontId="19" fillId="4" borderId="88" xfId="0" applyFont="1" applyFill="1" applyBorder="1" applyAlignment="1">
      <alignment vertical="top"/>
    </xf>
    <xf numFmtId="0" fontId="19" fillId="4" borderId="89" xfId="0" applyFont="1" applyFill="1" applyBorder="1" applyAlignment="1">
      <alignment vertical="top"/>
    </xf>
    <xf numFmtId="0" fontId="71" fillId="4" borderId="90" xfId="0" applyFont="1" applyFill="1" applyBorder="1" applyAlignment="1">
      <alignment vertical="top"/>
    </xf>
    <xf numFmtId="0" fontId="70" fillId="4" borderId="90" xfId="0" applyFont="1" applyFill="1" applyBorder="1" applyAlignment="1">
      <alignment vertical="top"/>
    </xf>
    <xf numFmtId="0" fontId="19" fillId="4" borderId="90" xfId="0" applyFont="1" applyFill="1" applyBorder="1" applyAlignment="1">
      <alignment vertical="top"/>
    </xf>
    <xf numFmtId="0" fontId="57" fillId="4" borderId="90" xfId="0" applyFont="1" applyFill="1" applyBorder="1" applyAlignment="1">
      <alignment horizontal="right" vertical="top"/>
    </xf>
    <xf numFmtId="0" fontId="70" fillId="4" borderId="91" xfId="0" applyFont="1" applyFill="1" applyBorder="1" applyAlignment="1">
      <alignment vertical="top"/>
    </xf>
    <xf numFmtId="0" fontId="19" fillId="4" borderId="92" xfId="0" applyFont="1" applyFill="1" applyBorder="1" applyAlignment="1">
      <alignment vertical="top"/>
    </xf>
    <xf numFmtId="0" fontId="70" fillId="4" borderId="71" xfId="0" applyFont="1" applyFill="1" applyBorder="1" applyAlignment="1">
      <alignment horizontal="left"/>
    </xf>
    <xf numFmtId="0" fontId="19" fillId="4" borderId="72" xfId="0" applyFont="1" applyFill="1" applyBorder="1" applyAlignment="1">
      <alignment horizontal="left"/>
    </xf>
    <xf numFmtId="0" fontId="19" fillId="4" borderId="73" xfId="0" applyFont="1" applyFill="1" applyBorder="1" applyAlignment="1">
      <alignment horizontal="left"/>
    </xf>
    <xf numFmtId="0" fontId="19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/>
    </xf>
    <xf numFmtId="0" fontId="0" fillId="0" borderId="0" xfId="0" applyProtection="1">
      <protection locked="0"/>
    </xf>
    <xf numFmtId="0" fontId="19" fillId="4" borderId="101" xfId="0" applyFont="1" applyFill="1" applyBorder="1" applyAlignment="1" applyProtection="1">
      <alignment horizontal="right"/>
      <protection locked="0"/>
    </xf>
    <xf numFmtId="0" fontId="19" fillId="4" borderId="102" xfId="0" applyFont="1" applyFill="1" applyBorder="1" applyAlignment="1" applyProtection="1">
      <alignment horizontal="right"/>
      <protection locked="0"/>
    </xf>
    <xf numFmtId="165" fontId="19" fillId="4" borderId="103" xfId="0" applyNumberFormat="1" applyFont="1" applyFill="1" applyBorder="1" applyAlignment="1" applyProtection="1">
      <alignment horizontal="center"/>
      <protection locked="0"/>
    </xf>
    <xf numFmtId="0" fontId="19" fillId="4" borderId="17" xfId="0" applyFont="1" applyFill="1" applyBorder="1" applyAlignment="1" applyProtection="1">
      <alignment horizontal="right"/>
      <protection locked="0"/>
    </xf>
    <xf numFmtId="0" fontId="19" fillId="4" borderId="0" xfId="0" applyFont="1" applyFill="1" applyAlignment="1" applyProtection="1">
      <alignment horizontal="right"/>
      <protection locked="0"/>
    </xf>
    <xf numFmtId="165" fontId="19" fillId="4" borderId="19" xfId="0" applyNumberFormat="1" applyFont="1" applyFill="1" applyBorder="1" applyAlignment="1" applyProtection="1">
      <alignment horizontal="center"/>
      <protection locked="0"/>
    </xf>
    <xf numFmtId="0" fontId="19" fillId="4" borderId="17" xfId="0" applyFont="1" applyFill="1" applyBorder="1" applyProtection="1">
      <protection locked="0"/>
    </xf>
    <xf numFmtId="0" fontId="19" fillId="4" borderId="0" xfId="0" applyFont="1" applyFill="1" applyProtection="1">
      <protection locked="0"/>
    </xf>
    <xf numFmtId="0" fontId="19" fillId="4" borderId="19" xfId="0" applyFont="1" applyFill="1" applyBorder="1" applyProtection="1">
      <protection locked="0"/>
    </xf>
    <xf numFmtId="0" fontId="19" fillId="4" borderId="21" xfId="0" applyFont="1" applyFill="1" applyBorder="1" applyProtection="1">
      <protection locked="0"/>
    </xf>
    <xf numFmtId="0" fontId="19" fillId="4" borderId="7" xfId="0" applyFont="1" applyFill="1" applyBorder="1" applyProtection="1">
      <protection locked="0"/>
    </xf>
    <xf numFmtId="0" fontId="19" fillId="4" borderId="23" xfId="0" applyFont="1" applyFill="1" applyBorder="1" applyProtection="1">
      <protection locked="0"/>
    </xf>
    <xf numFmtId="3" fontId="72" fillId="15" borderId="11" xfId="0" applyNumberFormat="1" applyFont="1" applyFill="1" applyBorder="1" applyProtection="1">
      <protection locked="0"/>
    </xf>
    <xf numFmtId="0" fontId="13" fillId="0" borderId="0" xfId="3" applyFont="1" applyAlignment="1">
      <alignment vertical="top" wrapText="1"/>
    </xf>
    <xf numFmtId="0" fontId="0" fillId="0" borderId="28" xfId="0" applyBorder="1" applyAlignment="1">
      <alignment vertical="top" wrapText="1"/>
    </xf>
    <xf numFmtId="0" fontId="23" fillId="4" borderId="5" xfId="3" applyFont="1" applyFill="1" applyBorder="1" applyAlignment="1">
      <alignment horizontal="left" vertical="top" wrapText="1"/>
    </xf>
    <xf numFmtId="0" fontId="25" fillId="4" borderId="6" xfId="0" applyFont="1" applyFill="1" applyBorder="1" applyAlignment="1">
      <alignment horizontal="left" wrapText="1"/>
    </xf>
    <xf numFmtId="0" fontId="13" fillId="9" borderId="32" xfId="3" applyFont="1" applyFill="1" applyBorder="1" applyAlignment="1">
      <alignment horizontal="center" vertical="center" wrapText="1"/>
    </xf>
    <xf numFmtId="0" fontId="13" fillId="9" borderId="35" xfId="3" applyFont="1" applyFill="1" applyBorder="1" applyAlignment="1">
      <alignment horizontal="center" vertical="center" wrapText="1"/>
    </xf>
    <xf numFmtId="9" fontId="13" fillId="9" borderId="33" xfId="5" quotePrefix="1" applyFont="1" applyFill="1" applyBorder="1" applyAlignment="1">
      <alignment horizontal="center" vertical="center" wrapText="1"/>
    </xf>
    <xf numFmtId="9" fontId="13" fillId="9" borderId="36" xfId="5" quotePrefix="1" applyFont="1" applyFill="1" applyBorder="1" applyAlignment="1">
      <alignment horizontal="center" vertical="center" wrapText="1"/>
    </xf>
    <xf numFmtId="9" fontId="13" fillId="9" borderId="34" xfId="5" applyFont="1" applyFill="1" applyBorder="1" applyAlignment="1">
      <alignment horizontal="center" vertical="center" wrapText="1"/>
    </xf>
    <xf numFmtId="9" fontId="13" fillId="9" borderId="37" xfId="5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wrapText="1"/>
    </xf>
    <xf numFmtId="0" fontId="24" fillId="0" borderId="0" xfId="0" applyFont="1" applyAlignment="1"/>
    <xf numFmtId="0" fontId="23" fillId="4" borderId="5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wrapText="1"/>
    </xf>
    <xf numFmtId="49" fontId="8" fillId="3" borderId="1" xfId="0" applyNumberFormat="1" applyFont="1" applyFill="1" applyBorder="1" applyAlignment="1" applyProtection="1">
      <protection locked="0"/>
    </xf>
    <xf numFmtId="49" fontId="8" fillId="3" borderId="3" xfId="0" applyNumberFormat="1" applyFont="1" applyFill="1" applyBorder="1" applyAlignment="1" applyProtection="1">
      <protection locked="0"/>
    </xf>
    <xf numFmtId="166" fontId="12" fillId="0" borderId="4" xfId="3" applyNumberFormat="1" applyFont="1" applyBorder="1" applyAlignment="1">
      <alignment horizontal="left"/>
    </xf>
    <xf numFmtId="166" fontId="12" fillId="0" borderId="5" xfId="3" applyNumberFormat="1" applyFont="1" applyBorder="1" applyAlignment="1">
      <alignment horizontal="left"/>
    </xf>
    <xf numFmtId="14" fontId="8" fillId="3" borderId="1" xfId="0" applyNumberFormat="1" applyFont="1" applyFill="1" applyBorder="1" applyAlignment="1" applyProtection="1">
      <protection locked="0"/>
    </xf>
    <xf numFmtId="14" fontId="8" fillId="3" borderId="3" xfId="0" applyNumberFormat="1" applyFont="1" applyFill="1" applyBorder="1" applyAlignment="1" applyProtection="1">
      <protection locked="0"/>
    </xf>
    <xf numFmtId="0" fontId="12" fillId="4" borderId="0" xfId="3" applyFont="1" applyFill="1" applyAlignment="1">
      <alignment vertical="top" wrapText="1"/>
    </xf>
    <xf numFmtId="0" fontId="24" fillId="4" borderId="0" xfId="0" applyFont="1" applyFill="1" applyAlignment="1"/>
    <xf numFmtId="0" fontId="13" fillId="0" borderId="32" xfId="3" applyFont="1" applyBorder="1" applyAlignment="1">
      <alignment horizontal="center" vertical="center" wrapText="1"/>
    </xf>
    <xf numFmtId="0" fontId="13" fillId="0" borderId="35" xfId="3" applyFont="1" applyBorder="1" applyAlignment="1">
      <alignment horizontal="center" vertical="center" wrapText="1"/>
    </xf>
    <xf numFmtId="9" fontId="13" fillId="0" borderId="33" xfId="5" quotePrefix="1" applyFont="1" applyFill="1" applyBorder="1" applyAlignment="1">
      <alignment horizontal="center" vertical="center" wrapText="1"/>
    </xf>
    <xf numFmtId="9" fontId="13" fillId="0" borderId="36" xfId="5" quotePrefix="1" applyFont="1" applyFill="1" applyBorder="1" applyAlignment="1">
      <alignment horizontal="center" vertical="center" wrapText="1"/>
    </xf>
    <xf numFmtId="9" fontId="13" fillId="0" borderId="34" xfId="5" applyFont="1" applyFill="1" applyBorder="1" applyAlignment="1">
      <alignment horizontal="center" vertical="center" wrapText="1"/>
    </xf>
    <xf numFmtId="9" fontId="13" fillId="0" borderId="37" xfId="5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left"/>
    </xf>
    <xf numFmtId="0" fontId="15" fillId="0" borderId="28" xfId="3" applyFont="1" applyBorder="1" applyAlignment="1">
      <alignment horizontal="left"/>
    </xf>
    <xf numFmtId="0" fontId="15" fillId="4" borderId="12" xfId="3" applyFont="1" applyFill="1" applyBorder="1" applyAlignment="1">
      <alignment wrapText="1"/>
    </xf>
    <xf numFmtId="0" fontId="15" fillId="4" borderId="28" xfId="3" applyFont="1" applyFill="1" applyBorder="1" applyAlignment="1">
      <alignment wrapText="1"/>
    </xf>
    <xf numFmtId="0" fontId="12" fillId="4" borderId="25" xfId="3" applyFont="1" applyFill="1" applyBorder="1" applyAlignment="1">
      <alignment vertical="top" wrapText="1"/>
    </xf>
    <xf numFmtId="0" fontId="0" fillId="4" borderId="26" xfId="0" applyFill="1" applyBorder="1" applyAlignment="1">
      <alignment wrapText="1"/>
    </xf>
    <xf numFmtId="0" fontId="23" fillId="4" borderId="15" xfId="0" applyFont="1" applyFill="1" applyBorder="1" applyAlignment="1">
      <alignment horizontal="left" vertical="top" wrapText="1"/>
    </xf>
    <xf numFmtId="0" fontId="12" fillId="4" borderId="15" xfId="0" applyFont="1" applyFill="1" applyBorder="1" applyAlignment="1">
      <alignment horizontal="left" wrapText="1"/>
    </xf>
    <xf numFmtId="0" fontId="33" fillId="0" borderId="0" xfId="3" applyFont="1" applyAlignment="1">
      <alignment vertical="top" wrapText="1"/>
    </xf>
    <xf numFmtId="0" fontId="34" fillId="0" borderId="28" xfId="0" applyFont="1" applyBorder="1" applyAlignment="1">
      <alignment vertical="top" wrapText="1"/>
    </xf>
    <xf numFmtId="0" fontId="24" fillId="4" borderId="25" xfId="0" applyFont="1" applyFill="1" applyBorder="1" applyAlignment="1"/>
    <xf numFmtId="0" fontId="23" fillId="4" borderId="5" xfId="3" applyFont="1" applyFill="1" applyBorder="1" applyAlignment="1">
      <alignment vertical="center" wrapText="1"/>
    </xf>
    <xf numFmtId="0" fontId="25" fillId="4" borderId="5" xfId="0" applyFont="1" applyFill="1" applyBorder="1" applyAlignment="1">
      <alignment vertical="center"/>
    </xf>
    <xf numFmtId="0" fontId="15" fillId="4" borderId="0" xfId="3" applyFont="1" applyFill="1" applyAlignment="1">
      <alignment horizontal="left" wrapText="1"/>
    </xf>
    <xf numFmtId="0" fontId="10" fillId="4" borderId="0" xfId="0" applyFont="1" applyFill="1" applyAlignment="1"/>
    <xf numFmtId="0" fontId="12" fillId="4" borderId="0" xfId="3" applyFont="1" applyFill="1" applyAlignment="1">
      <alignment wrapText="1"/>
    </xf>
    <xf numFmtId="0" fontId="15" fillId="4" borderId="0" xfId="3" applyFont="1" applyFill="1" applyAlignment="1">
      <alignment wrapText="1"/>
    </xf>
    <xf numFmtId="166" fontId="12" fillId="4" borderId="0" xfId="3" applyNumberFormat="1" applyFont="1" applyFill="1" applyAlignment="1">
      <alignment horizontal="left"/>
    </xf>
    <xf numFmtId="0" fontId="17" fillId="4" borderId="12" xfId="3" applyFont="1" applyFill="1" applyBorder="1" applyAlignment="1">
      <alignment horizontal="left" vertical="top" wrapText="1"/>
    </xf>
    <xf numFmtId="0" fontId="17" fillId="4" borderId="28" xfId="3" applyFont="1" applyFill="1" applyBorder="1" applyAlignment="1">
      <alignment horizontal="left" vertical="top" wrapText="1"/>
    </xf>
    <xf numFmtId="0" fontId="0" fillId="2" borderId="106" xfId="0" applyFill="1" applyBorder="1" applyAlignment="1" applyProtection="1">
      <alignment horizontal="left"/>
      <protection locked="0"/>
    </xf>
    <xf numFmtId="0" fontId="0" fillId="2" borderId="107" xfId="0" applyFill="1" applyBorder="1" applyAlignment="1" applyProtection="1">
      <alignment horizontal="left"/>
      <protection locked="0"/>
    </xf>
    <xf numFmtId="0" fontId="0" fillId="2" borderId="108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38" fillId="2" borderId="0" xfId="0" applyNumberFormat="1" applyFont="1" applyFill="1" applyAlignment="1" applyProtection="1">
      <alignment horizontal="left"/>
      <protection locked="0"/>
    </xf>
    <xf numFmtId="0" fontId="37" fillId="4" borderId="0" xfId="0" applyFont="1" applyFill="1" applyAlignment="1">
      <alignment horizontal="left"/>
    </xf>
    <xf numFmtId="14" fontId="38" fillId="2" borderId="0" xfId="0" applyNumberFormat="1" applyFont="1" applyFill="1" applyAlignment="1" applyProtection="1">
      <alignment horizontal="left"/>
      <protection locked="0"/>
    </xf>
    <xf numFmtId="0" fontId="41" fillId="4" borderId="0" xfId="0" applyFont="1" applyFill="1" applyAlignment="1"/>
    <xf numFmtId="0" fontId="41" fillId="4" borderId="28" xfId="0" applyFont="1" applyFill="1" applyBorder="1" applyAlignment="1"/>
    <xf numFmtId="0" fontId="42" fillId="9" borderId="5" xfId="0" applyFont="1" applyFill="1" applyBorder="1" applyAlignment="1">
      <alignment horizontal="left"/>
    </xf>
    <xf numFmtId="0" fontId="42" fillId="9" borderId="28" xfId="0" applyFont="1" applyFill="1" applyBorder="1" applyAlignment="1">
      <alignment horizontal="left"/>
    </xf>
    <xf numFmtId="14" fontId="61" fillId="4" borderId="0" xfId="0" applyNumberFormat="1" applyFont="1" applyFill="1" applyAlignment="1">
      <alignment horizontal="left"/>
    </xf>
    <xf numFmtId="0" fontId="42" fillId="9" borderId="10" xfId="0" applyFont="1" applyFill="1" applyBorder="1" applyAlignment="1">
      <alignment horizontal="left"/>
    </xf>
    <xf numFmtId="0" fontId="42" fillId="9" borderId="38" xfId="0" applyFont="1" applyFill="1" applyBorder="1" applyAlignment="1">
      <alignment horizontal="left"/>
    </xf>
    <xf numFmtId="0" fontId="40" fillId="4" borderId="0" xfId="0" applyFont="1" applyFill="1" applyAlignment="1">
      <alignment wrapText="1"/>
    </xf>
    <xf numFmtId="0" fontId="40" fillId="4" borderId="0" xfId="0" applyFont="1" applyFill="1" applyAlignment="1"/>
    <xf numFmtId="0" fontId="40" fillId="4" borderId="28" xfId="0" applyFont="1" applyFill="1" applyBorder="1" applyAlignment="1"/>
    <xf numFmtId="0" fontId="42" fillId="4" borderId="0" xfId="0" applyFont="1" applyFill="1" applyAlignment="1"/>
    <xf numFmtId="0" fontId="42" fillId="4" borderId="28" xfId="0" applyFont="1" applyFill="1" applyBorder="1" applyAlignment="1"/>
    <xf numFmtId="0" fontId="40" fillId="4" borderId="25" xfId="0" applyFont="1" applyFill="1" applyBorder="1" applyAlignment="1"/>
    <xf numFmtId="0" fontId="40" fillId="4" borderId="26" xfId="0" applyFont="1" applyFill="1" applyBorder="1" applyAlignment="1"/>
    <xf numFmtId="0" fontId="42" fillId="9" borderId="3" xfId="0" applyFont="1" applyFill="1" applyBorder="1" applyAlignment="1">
      <alignment horizontal="left"/>
    </xf>
    <xf numFmtId="0" fontId="42" fillId="9" borderId="15" xfId="0" applyFont="1" applyFill="1" applyBorder="1" applyAlignment="1">
      <alignment horizontal="left"/>
    </xf>
    <xf numFmtId="0" fontId="42" fillId="9" borderId="39" xfId="0" applyFont="1" applyFill="1" applyBorder="1" applyAlignment="1">
      <alignment horizontal="left"/>
    </xf>
    <xf numFmtId="0" fontId="42" fillId="9" borderId="40" xfId="0" applyFont="1" applyFill="1" applyBorder="1" applyAlignment="1">
      <alignment horizontal="left"/>
    </xf>
    <xf numFmtId="0" fontId="43" fillId="4" borderId="0" xfId="0" applyFont="1" applyFill="1" applyAlignment="1"/>
    <xf numFmtId="0" fontId="43" fillId="4" borderId="28" xfId="0" applyFont="1" applyFill="1" applyBorder="1" applyAlignment="1"/>
    <xf numFmtId="0" fontId="2" fillId="14" borderId="0" xfId="0" applyFont="1" applyFill="1" applyAlignment="1">
      <alignment horizontal="left" vertical="top" wrapText="1"/>
    </xf>
    <xf numFmtId="0" fontId="42" fillId="4" borderId="88" xfId="0" applyFont="1" applyFill="1" applyBorder="1" applyAlignment="1">
      <alignment horizontal="center"/>
    </xf>
    <xf numFmtId="0" fontId="42" fillId="4" borderId="89" xfId="0" applyFont="1" applyFill="1" applyBorder="1" applyAlignment="1">
      <alignment horizontal="center"/>
    </xf>
    <xf numFmtId="0" fontId="42" fillId="4" borderId="78" xfId="0" applyFont="1" applyFill="1" applyBorder="1" applyAlignment="1">
      <alignment horizontal="center"/>
    </xf>
    <xf numFmtId="0" fontId="42" fillId="4" borderId="94" xfId="0" applyFont="1" applyFill="1" applyBorder="1" applyAlignment="1">
      <alignment horizontal="center"/>
    </xf>
    <xf numFmtId="0" fontId="42" fillId="4" borderId="95" xfId="0" applyFont="1" applyFill="1" applyBorder="1" applyAlignment="1">
      <alignment horizontal="center"/>
    </xf>
    <xf numFmtId="0" fontId="0" fillId="2" borderId="98" xfId="0" applyFill="1" applyBorder="1" applyAlignment="1" applyProtection="1">
      <alignment horizontal="center"/>
      <protection locked="0"/>
    </xf>
    <xf numFmtId="0" fontId="0" fillId="2" borderId="9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81" xfId="0" applyFill="1" applyBorder="1" applyAlignment="1" applyProtection="1">
      <alignment horizontal="center"/>
      <protection locked="0"/>
    </xf>
    <xf numFmtId="0" fontId="0" fillId="2" borderId="96" xfId="0" applyFill="1" applyBorder="1" applyAlignment="1" applyProtection="1">
      <alignment horizontal="center"/>
      <protection locked="0"/>
    </xf>
    <xf numFmtId="0" fontId="0" fillId="2" borderId="97" xfId="0" applyFill="1" applyBorder="1" applyAlignment="1" applyProtection="1">
      <alignment horizontal="center"/>
      <protection locked="0"/>
    </xf>
    <xf numFmtId="0" fontId="0" fillId="2" borderId="104" xfId="0" applyFill="1" applyBorder="1" applyAlignment="1" applyProtection="1">
      <alignment horizontal="left"/>
      <protection locked="0"/>
    </xf>
    <xf numFmtId="0" fontId="0" fillId="2" borderId="98" xfId="0" applyFill="1" applyBorder="1" applyAlignment="1" applyProtection="1">
      <alignment horizontal="left"/>
      <protection locked="0"/>
    </xf>
    <xf numFmtId="0" fontId="0" fillId="2" borderId="105" xfId="0" applyFill="1" applyBorder="1" applyAlignment="1" applyProtection="1">
      <alignment horizontal="left"/>
      <protection locked="0"/>
    </xf>
    <xf numFmtId="14" fontId="38" fillId="2" borderId="0" xfId="0" applyNumberFormat="1" applyFont="1" applyFill="1" applyAlignment="1">
      <alignment horizontal="left"/>
    </xf>
    <xf numFmtId="0" fontId="42" fillId="9" borderId="43" xfId="0" applyFont="1" applyFill="1" applyBorder="1" applyAlignment="1">
      <alignment horizontal="left"/>
    </xf>
    <xf numFmtId="0" fontId="42" fillId="9" borderId="44" xfId="0" applyFont="1" applyFill="1" applyBorder="1" applyAlignment="1">
      <alignment horizontal="left"/>
    </xf>
    <xf numFmtId="0" fontId="42" fillId="9" borderId="45" xfId="0" applyFont="1" applyFill="1" applyBorder="1" applyAlignment="1">
      <alignment horizontal="left"/>
    </xf>
    <xf numFmtId="0" fontId="0" fillId="4" borderId="0" xfId="0" applyFill="1" applyAlignment="1">
      <alignment wrapText="1"/>
    </xf>
    <xf numFmtId="0" fontId="0" fillId="4" borderId="28" xfId="0" applyFill="1" applyBorder="1" applyAlignment="1">
      <alignment wrapText="1"/>
    </xf>
    <xf numFmtId="0" fontId="56" fillId="4" borderId="0" xfId="0" applyFont="1" applyFill="1" applyAlignment="1"/>
    <xf numFmtId="0" fontId="54" fillId="4" borderId="0" xfId="0" applyFont="1" applyFill="1" applyAlignment="1">
      <alignment horizontal="left" vertical="top" wrapText="1"/>
    </xf>
    <xf numFmtId="0" fontId="54" fillId="4" borderId="0" xfId="0" applyFont="1" applyFill="1" applyAlignment="1">
      <alignment horizontal="left" vertical="top"/>
    </xf>
    <xf numFmtId="0" fontId="54" fillId="4" borderId="28" xfId="0" applyFont="1" applyFill="1" applyBorder="1" applyAlignment="1">
      <alignment horizontal="left" vertical="top"/>
    </xf>
    <xf numFmtId="0" fontId="41" fillId="4" borderId="0" xfId="0" applyFont="1" applyFill="1" applyAlignment="1">
      <alignment vertical="top"/>
    </xf>
    <xf numFmtId="0" fontId="41" fillId="4" borderId="28" xfId="0" applyFont="1" applyFill="1" applyBorder="1" applyAlignment="1">
      <alignment vertical="top"/>
    </xf>
    <xf numFmtId="0" fontId="40" fillId="4" borderId="0" xfId="0" applyFont="1" applyFill="1" applyAlignment="1">
      <alignment vertical="top" wrapText="1"/>
    </xf>
    <xf numFmtId="0" fontId="0" fillId="4" borderId="0" xfId="0" applyFill="1" applyAlignment="1"/>
    <xf numFmtId="0" fontId="0" fillId="4" borderId="28" xfId="0" applyFill="1" applyBorder="1" applyAlignment="1"/>
    <xf numFmtId="0" fontId="41" fillId="4" borderId="0" xfId="0" applyFont="1" applyFill="1" applyAlignment="1">
      <alignment wrapText="1"/>
    </xf>
    <xf numFmtId="0" fontId="19" fillId="4" borderId="0" xfId="0" applyFont="1" applyFill="1" applyAlignment="1">
      <alignment wrapText="1"/>
    </xf>
    <xf numFmtId="0" fontId="19" fillId="4" borderId="28" xfId="0" applyFont="1" applyFill="1" applyBorder="1" applyAlignment="1">
      <alignment wrapText="1"/>
    </xf>
    <xf numFmtId="0" fontId="45" fillId="4" borderId="0" xfId="0" applyFont="1" applyFill="1" applyAlignment="1">
      <alignment vertical="top" wrapText="1"/>
    </xf>
    <xf numFmtId="0" fontId="0" fillId="4" borderId="28" xfId="0" applyFill="1" applyBorder="1" applyAlignment="1">
      <alignment vertical="top" wrapText="1"/>
    </xf>
    <xf numFmtId="0" fontId="42" fillId="4" borderId="0" xfId="0" applyFont="1" applyFill="1" applyAlignment="1">
      <alignment vertical="top" wrapText="1"/>
    </xf>
    <xf numFmtId="0" fontId="3" fillId="4" borderId="28" xfId="0" applyFont="1" applyFill="1" applyBorder="1" applyAlignment="1">
      <alignment vertical="top" wrapText="1"/>
    </xf>
    <xf numFmtId="0" fontId="41" fillId="4" borderId="0" xfId="0" applyFont="1" applyFill="1" applyAlignment="1">
      <alignment vertical="top" wrapText="1"/>
    </xf>
    <xf numFmtId="0" fontId="41" fillId="4" borderId="28" xfId="0" applyFont="1" applyFill="1" applyBorder="1" applyAlignment="1">
      <alignment vertical="top" wrapText="1"/>
    </xf>
    <xf numFmtId="0" fontId="19" fillId="4" borderId="0" xfId="0" applyFont="1" applyFill="1" applyAlignment="1">
      <alignment vertical="top"/>
    </xf>
    <xf numFmtId="0" fontId="19" fillId="4" borderId="28" xfId="0" applyFont="1" applyFill="1" applyBorder="1" applyAlignment="1">
      <alignment vertical="top"/>
    </xf>
    <xf numFmtId="0" fontId="41" fillId="4" borderId="0" xfId="0" quotePrefix="1" applyFont="1" applyFill="1" applyAlignment="1">
      <alignment vertical="top" wrapText="1"/>
    </xf>
    <xf numFmtId="0" fontId="19" fillId="4" borderId="0" xfId="0" applyFont="1" applyFill="1" applyAlignment="1">
      <alignment vertical="top" wrapText="1"/>
    </xf>
    <xf numFmtId="0" fontId="19" fillId="4" borderId="28" xfId="0" applyFont="1" applyFill="1" applyBorder="1" applyAlignment="1">
      <alignment vertical="top" wrapText="1"/>
    </xf>
    <xf numFmtId="0" fontId="53" fillId="9" borderId="1" xfId="0" applyFont="1" applyFill="1" applyBorder="1" applyAlignment="1">
      <alignment horizontal="center" vertical="center" wrapText="1"/>
    </xf>
    <xf numFmtId="0" fontId="53" fillId="9" borderId="2" xfId="0" applyFont="1" applyFill="1" applyBorder="1" applyAlignment="1">
      <alignment horizontal="center" vertical="center" wrapText="1"/>
    </xf>
    <xf numFmtId="0" fontId="53" fillId="9" borderId="3" xfId="0" applyFont="1" applyFill="1" applyBorder="1" applyAlignment="1">
      <alignment horizontal="center" vertical="center" wrapText="1"/>
    </xf>
    <xf numFmtId="0" fontId="40" fillId="13" borderId="4" xfId="0" applyFont="1" applyFill="1" applyBorder="1" applyAlignment="1">
      <alignment horizontal="center" vertical="top"/>
    </xf>
    <xf numFmtId="0" fontId="40" fillId="13" borderId="5" xfId="0" applyFont="1" applyFill="1" applyBorder="1" applyAlignment="1">
      <alignment horizontal="center" vertical="top"/>
    </xf>
    <xf numFmtId="0" fontId="40" fillId="13" borderId="6" xfId="0" applyFont="1" applyFill="1" applyBorder="1" applyAlignment="1">
      <alignment horizontal="center" vertical="top"/>
    </xf>
    <xf numFmtId="0" fontId="40" fillId="13" borderId="24" xfId="0" applyFont="1" applyFill="1" applyBorder="1" applyAlignment="1">
      <alignment horizontal="center" vertical="top"/>
    </xf>
    <xf numFmtId="0" fontId="40" fillId="13" borderId="25" xfId="0" applyFont="1" applyFill="1" applyBorder="1" applyAlignment="1">
      <alignment horizontal="center" vertical="top"/>
    </xf>
    <xf numFmtId="0" fontId="40" fillId="13" borderId="26" xfId="0" applyFont="1" applyFill="1" applyBorder="1" applyAlignment="1">
      <alignment horizontal="center" vertical="top"/>
    </xf>
    <xf numFmtId="0" fontId="40" fillId="13" borderId="4" xfId="0" applyFont="1" applyFill="1" applyBorder="1" applyAlignment="1">
      <alignment horizontal="center" vertical="top" wrapText="1"/>
    </xf>
    <xf numFmtId="0" fontId="40" fillId="13" borderId="5" xfId="0" applyFont="1" applyFill="1" applyBorder="1" applyAlignment="1">
      <alignment horizontal="center" vertical="top" wrapText="1"/>
    </xf>
    <xf numFmtId="0" fontId="40" fillId="13" borderId="6" xfId="0" applyFont="1" applyFill="1" applyBorder="1" applyAlignment="1">
      <alignment horizontal="center" vertical="top" wrapText="1"/>
    </xf>
    <xf numFmtId="0" fontId="40" fillId="13" borderId="24" xfId="0" applyFont="1" applyFill="1" applyBorder="1" applyAlignment="1">
      <alignment horizontal="center" vertical="top" wrapText="1"/>
    </xf>
    <xf numFmtId="0" fontId="40" fillId="13" borderId="25" xfId="0" applyFont="1" applyFill="1" applyBorder="1" applyAlignment="1">
      <alignment horizontal="center" vertical="top" wrapText="1"/>
    </xf>
    <xf numFmtId="0" fontId="40" fillId="13" borderId="26" xfId="0" applyFont="1" applyFill="1" applyBorder="1" applyAlignment="1">
      <alignment horizontal="center" vertical="top" wrapText="1"/>
    </xf>
    <xf numFmtId="0" fontId="40" fillId="13" borderId="18" xfId="0" applyFont="1" applyFill="1" applyBorder="1" applyAlignment="1">
      <alignment horizontal="left" vertical="top" wrapText="1"/>
    </xf>
    <xf numFmtId="0" fontId="40" fillId="13" borderId="20" xfId="0" applyFont="1" applyFill="1" applyBorder="1" applyAlignment="1">
      <alignment horizontal="left" vertical="top" wrapText="1"/>
    </xf>
    <xf numFmtId="0" fontId="5" fillId="4" borderId="0" xfId="6" applyFill="1" applyAlignment="1">
      <alignment vertical="top" wrapText="1"/>
    </xf>
    <xf numFmtId="0" fontId="0" fillId="4" borderId="0" xfId="0" applyFill="1" applyAlignment="1">
      <alignment vertical="top"/>
    </xf>
    <xf numFmtId="3" fontId="35" fillId="4" borderId="0" xfId="0" applyNumberFormat="1" applyFont="1" applyFill="1" applyAlignment="1">
      <alignment horizontal="left"/>
    </xf>
    <xf numFmtId="0" fontId="35" fillId="4" borderId="0" xfId="0" applyFont="1" applyFill="1" applyAlignment="1">
      <alignment horizontal="left"/>
    </xf>
    <xf numFmtId="3" fontId="38" fillId="2" borderId="0" xfId="0" applyNumberFormat="1" applyFont="1" applyFill="1" applyAlignment="1">
      <alignment horizontal="left"/>
    </xf>
    <xf numFmtId="0" fontId="39" fillId="4" borderId="25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right"/>
    </xf>
    <xf numFmtId="0" fontId="19" fillId="4" borderId="49" xfId="0" applyFont="1" applyFill="1" applyBorder="1" applyAlignment="1">
      <alignment horizontal="right"/>
    </xf>
    <xf numFmtId="0" fontId="19" fillId="4" borderId="74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19" fillId="4" borderId="70" xfId="0" applyFont="1" applyFill="1" applyBorder="1" applyAlignment="1">
      <alignment horizontal="left" wrapText="1"/>
    </xf>
    <xf numFmtId="0" fontId="19" fillId="4" borderId="75" xfId="0" applyFont="1" applyFill="1" applyBorder="1" applyAlignment="1">
      <alignment horizontal="left" wrapText="1"/>
    </xf>
    <xf numFmtId="0" fontId="19" fillId="4" borderId="76" xfId="0" applyFont="1" applyFill="1" applyBorder="1" applyAlignment="1">
      <alignment horizontal="left" wrapText="1"/>
    </xf>
    <xf numFmtId="0" fontId="19" fillId="4" borderId="77" xfId="0" applyFont="1" applyFill="1" applyBorder="1" applyAlignment="1">
      <alignment horizontal="left" wrapText="1"/>
    </xf>
  </cellXfs>
  <cellStyles count="7">
    <cellStyle name="Comma" xfId="1" builtinId="3"/>
    <cellStyle name="Comma 13" xfId="4" xr:uid="{B114BAD8-97BB-4F4C-B8C7-8D2C83FF6065}"/>
    <cellStyle name="Normal" xfId="0" builtinId="0"/>
    <cellStyle name="Normal 31" xfId="3" xr:uid="{403F12F0-C968-4A36-90A5-29B2C3E4E1B2}"/>
    <cellStyle name="Normal 31 2" xfId="6" xr:uid="{CF5319AA-BD7F-426C-9871-72C7DA9BD6EC}"/>
    <cellStyle name="Percent" xfId="2" builtinId="5"/>
    <cellStyle name="Percent 31" xfId="5" xr:uid="{09D99B25-4545-40DD-A77A-FD34C680FE81}"/>
  </cellStyles>
  <dxfs count="0"/>
  <tableStyles count="0" defaultTableStyle="TableStyleMedium2" defaultPivotStyle="PivotStyleLight16"/>
  <colors>
    <mruColors>
      <color rgb="FFF6D6DB"/>
      <color rgb="FFEDB1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559" t="s">
        <v>2</v>
      </c>
      <c r="B2" s="560"/>
      <c r="C2" s="561"/>
      <c r="D2" s="562"/>
      <c r="E2" s="16"/>
      <c r="F2" s="16"/>
      <c r="G2" s="101"/>
    </row>
    <row r="3" spans="1:7" x14ac:dyDescent="0.3">
      <c r="A3" s="563" t="s">
        <v>3</v>
      </c>
      <c r="B3" s="564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565" t="s">
        <v>16</v>
      </c>
      <c r="D9" s="566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565" t="s">
        <v>17</v>
      </c>
      <c r="D10" s="566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555" t="s">
        <v>21</v>
      </c>
      <c r="D13" s="556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573" t="s">
        <v>22</v>
      </c>
      <c r="D14" s="574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577" t="s">
        <v>24</v>
      </c>
      <c r="D15" s="583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584" t="s">
        <v>25</v>
      </c>
      <c r="D16" s="585"/>
      <c r="E16" s="25"/>
      <c r="F16" s="35"/>
      <c r="G16" s="25"/>
    </row>
    <row r="17" spans="1:15" x14ac:dyDescent="0.3">
      <c r="A17" s="13">
        <v>7</v>
      </c>
      <c r="B17" s="14" t="s">
        <v>26</v>
      </c>
      <c r="C17" s="586" t="s">
        <v>27</v>
      </c>
      <c r="D17" s="587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586" t="s">
        <v>29</v>
      </c>
      <c r="D18" s="587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588" t="s">
        <v>30</v>
      </c>
      <c r="D19" s="566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588" t="s">
        <v>34</v>
      </c>
      <c r="D22" s="566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575" t="s">
        <v>36</v>
      </c>
      <c r="D23" s="576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577" t="s">
        <v>40</v>
      </c>
      <c r="D25" s="578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5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5"/>
      <c r="I37" s="14">
        <v>25</v>
      </c>
      <c r="J37" s="172">
        <v>25</v>
      </c>
      <c r="K37" s="173" t="s">
        <v>58</v>
      </c>
      <c r="L37" s="174"/>
      <c r="M37" s="175"/>
      <c r="N37" s="176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4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4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4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6"/>
      <c r="M47" s="21"/>
      <c r="N47" s="157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4" t="s">
        <v>91</v>
      </c>
      <c r="D48" s="75"/>
      <c r="E48" s="21"/>
      <c r="F48" s="72">
        <v>0.5</v>
      </c>
      <c r="G48" s="64"/>
      <c r="I48" s="14"/>
      <c r="J48" s="14"/>
      <c r="K48" s="557" t="s">
        <v>92</v>
      </c>
      <c r="L48" s="558"/>
      <c r="M48" s="74"/>
      <c r="N48" s="158"/>
      <c r="O48" s="77">
        <f t="shared" si="4"/>
        <v>0</v>
      </c>
    </row>
    <row r="49" spans="1:15" x14ac:dyDescent="0.3">
      <c r="A49" s="13"/>
      <c r="B49" s="14" t="s">
        <v>93</v>
      </c>
      <c r="C49" s="154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4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4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545" t="s">
        <v>104</v>
      </c>
      <c r="L54" s="546"/>
      <c r="M54" s="21"/>
      <c r="N54" s="159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545" t="s">
        <v>105</v>
      </c>
      <c r="L55" s="546"/>
      <c r="M55" s="21"/>
      <c r="N55" s="159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60"/>
      <c r="M56" s="21"/>
      <c r="N56" s="159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61" t="s">
        <v>108</v>
      </c>
      <c r="L57" s="156"/>
      <c r="M57" s="21"/>
      <c r="N57" s="162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547" t="s">
        <v>113</v>
      </c>
      <c r="L59" s="548"/>
      <c r="M59" s="86"/>
      <c r="N59" s="76"/>
      <c r="O59" s="87"/>
    </row>
    <row r="60" spans="1:15" x14ac:dyDescent="0.3">
      <c r="A60" s="13"/>
      <c r="B60" s="14"/>
      <c r="C60" s="579" t="s">
        <v>114</v>
      </c>
      <c r="D60" s="580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581" t="s">
        <v>104</v>
      </c>
      <c r="D66" s="582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581" t="s">
        <v>105</v>
      </c>
      <c r="D67" s="582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547" t="s">
        <v>113</v>
      </c>
      <c r="D71" s="548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3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4" t="s">
        <v>134</v>
      </c>
      <c r="L77" s="165"/>
      <c r="M77" s="50">
        <f>SUM(M34:M75)</f>
        <v>0</v>
      </c>
      <c r="N77" s="166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7"/>
      <c r="N78" s="22"/>
      <c r="O78" s="168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9"/>
      <c r="L79" s="170" t="s">
        <v>135</v>
      </c>
      <c r="M79" s="171" t="s">
        <v>136</v>
      </c>
      <c r="N79" s="22"/>
      <c r="O79" s="168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549" t="s">
        <v>137</v>
      </c>
      <c r="L80" s="551">
        <f>IFERROR(O30/O77,)</f>
        <v>0</v>
      </c>
      <c r="M80" s="553">
        <v>1</v>
      </c>
      <c r="N80" s="22"/>
      <c r="O80" s="168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550"/>
      <c r="L81" s="552"/>
      <c r="M81" s="554"/>
      <c r="N81" s="22"/>
      <c r="O81" s="168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567" t="s">
        <v>137</v>
      </c>
      <c r="D92" s="569">
        <f>IFERROR(G30/G89,)</f>
        <v>0</v>
      </c>
      <c r="E92" s="571">
        <v>1</v>
      </c>
      <c r="F92" s="117"/>
      <c r="G92" s="118"/>
    </row>
    <row r="93" spans="1:15" ht="15" thickBot="1" x14ac:dyDescent="0.35">
      <c r="A93" s="45"/>
      <c r="B93" s="45"/>
      <c r="C93" s="568"/>
      <c r="D93" s="570"/>
      <c r="E93" s="572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  <mergeCell ref="C13:D13"/>
    <mergeCell ref="K48:L48"/>
    <mergeCell ref="K54:L54"/>
    <mergeCell ref="A2:B2"/>
    <mergeCell ref="C2:D2"/>
    <mergeCell ref="A3:B3"/>
    <mergeCell ref="C9:D9"/>
    <mergeCell ref="C10:D10"/>
    <mergeCell ref="K55:L55"/>
    <mergeCell ref="K59:L59"/>
    <mergeCell ref="K80:K81"/>
    <mergeCell ref="L80:L81"/>
    <mergeCell ref="M80:M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5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7">
        <v>44602</v>
      </c>
      <c r="C1" s="1"/>
      <c r="D1" s="3" t="s">
        <v>1</v>
      </c>
      <c r="E1" s="1"/>
      <c r="F1" s="2">
        <v>44197</v>
      </c>
      <c r="G1" s="6"/>
      <c r="H1" s="178"/>
      <c r="I1" s="179"/>
      <c r="J1" s="180"/>
      <c r="K1" s="181"/>
      <c r="L1" s="21"/>
      <c r="M1" s="182" t="s">
        <v>141</v>
      </c>
    </row>
    <row r="2" spans="1:14" ht="14.4" x14ac:dyDescent="0.3">
      <c r="A2" s="559" t="s">
        <v>2</v>
      </c>
      <c r="B2" s="560"/>
      <c r="C2" s="590"/>
      <c r="D2" s="590"/>
      <c r="H2" s="183"/>
      <c r="I2" s="183"/>
      <c r="J2" s="184"/>
      <c r="L2" s="184"/>
      <c r="M2" s="184"/>
    </row>
    <row r="3" spans="1:14" ht="14.4" x14ac:dyDescent="0.3">
      <c r="A3" s="563" t="s">
        <v>142</v>
      </c>
      <c r="B3" s="564"/>
      <c r="E3" s="9"/>
      <c r="H3" s="183"/>
      <c r="I3" s="183"/>
    </row>
    <row r="4" spans="1:14" ht="43.2" x14ac:dyDescent="0.3">
      <c r="A4" s="186" t="s">
        <v>4</v>
      </c>
      <c r="B4" s="187" t="s">
        <v>5</v>
      </c>
      <c r="C4" s="188" t="s">
        <v>6</v>
      </c>
      <c r="E4" s="9" t="s">
        <v>7</v>
      </c>
      <c r="F4" s="9" t="s">
        <v>8</v>
      </c>
      <c r="G4" s="9" t="s">
        <v>9</v>
      </c>
      <c r="H4" s="189" t="s">
        <v>143</v>
      </c>
      <c r="I4" s="190" t="s">
        <v>144</v>
      </c>
      <c r="J4" s="191" t="s">
        <v>145</v>
      </c>
      <c r="K4" s="192" t="s">
        <v>146</v>
      </c>
    </row>
    <row r="5" spans="1:14" ht="2.25" customHeight="1" x14ac:dyDescent="0.25">
      <c r="A5" s="12"/>
      <c r="B5" s="12"/>
      <c r="C5" s="188"/>
      <c r="E5" s="9"/>
      <c r="F5" s="9"/>
      <c r="G5" s="9"/>
      <c r="H5" s="193"/>
      <c r="I5" s="194"/>
      <c r="J5" s="191"/>
      <c r="K5" s="195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3"/>
      <c r="I6" s="196" t="s">
        <v>147</v>
      </c>
      <c r="K6" s="197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8" t="s">
        <v>148</v>
      </c>
      <c r="I7" s="198" t="s">
        <v>149</v>
      </c>
      <c r="K7" s="185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5" t="s">
        <v>150</v>
      </c>
    </row>
    <row r="9" spans="1:14" ht="12.9" customHeight="1" x14ac:dyDescent="0.25">
      <c r="A9" s="13">
        <v>2</v>
      </c>
      <c r="B9" s="14">
        <v>9</v>
      </c>
      <c r="C9" s="565" t="s">
        <v>16</v>
      </c>
      <c r="D9" s="566"/>
      <c r="E9" s="21"/>
      <c r="F9" s="22">
        <v>0</v>
      </c>
      <c r="G9" s="23">
        <f>E9*F9</f>
        <v>0</v>
      </c>
      <c r="H9" s="199"/>
      <c r="I9" s="200" t="s">
        <v>151</v>
      </c>
      <c r="K9" s="185" t="s">
        <v>152</v>
      </c>
    </row>
    <row r="10" spans="1:14" ht="12.9" customHeight="1" x14ac:dyDescent="0.25">
      <c r="A10" s="13">
        <v>3</v>
      </c>
      <c r="B10" s="14">
        <v>9</v>
      </c>
      <c r="C10" s="565" t="s">
        <v>17</v>
      </c>
      <c r="D10" s="566"/>
      <c r="E10" s="21"/>
      <c r="F10" s="22">
        <v>1</v>
      </c>
      <c r="G10" s="23">
        <f>F10*E10</f>
        <v>0</v>
      </c>
      <c r="H10" s="199" t="s">
        <v>153</v>
      </c>
      <c r="I10" s="200" t="s">
        <v>149</v>
      </c>
      <c r="K10" s="185" t="s">
        <v>152</v>
      </c>
    </row>
    <row r="11" spans="1:14" ht="12.9" customHeight="1" x14ac:dyDescent="0.25">
      <c r="A11" s="13">
        <v>3</v>
      </c>
      <c r="B11" s="14">
        <v>9</v>
      </c>
      <c r="C11" s="591" t="s">
        <v>154</v>
      </c>
      <c r="D11" s="592"/>
      <c r="E11" s="21"/>
      <c r="F11" s="22">
        <v>1</v>
      </c>
      <c r="G11" s="23">
        <f>F11*E11</f>
        <v>0</v>
      </c>
      <c r="H11" s="199" t="s">
        <v>153</v>
      </c>
      <c r="I11" s="200" t="s">
        <v>149</v>
      </c>
      <c r="K11" s="185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201">
        <f>+E7+E9+E10+E11</f>
        <v>0</v>
      </c>
      <c r="F12" s="28"/>
      <c r="G12" s="23">
        <f>G7+G9+G11</f>
        <v>0</v>
      </c>
      <c r="H12" s="202"/>
      <c r="I12" s="203"/>
      <c r="K12" s="204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5"/>
      <c r="I13" s="206"/>
      <c r="K13" s="207"/>
      <c r="N13" s="208"/>
    </row>
    <row r="14" spans="1:14" ht="12.9" customHeight="1" x14ac:dyDescent="0.25">
      <c r="A14" s="13">
        <v>4</v>
      </c>
      <c r="B14" s="14">
        <v>9</v>
      </c>
      <c r="C14" s="555" t="s">
        <v>21</v>
      </c>
      <c r="D14" s="556"/>
      <c r="E14" s="21"/>
      <c r="F14" s="22">
        <v>1</v>
      </c>
      <c r="G14" s="23">
        <f>E14*F14</f>
        <v>0</v>
      </c>
      <c r="H14" s="198"/>
      <c r="I14" s="198" t="s">
        <v>157</v>
      </c>
      <c r="K14" s="185" t="s">
        <v>158</v>
      </c>
    </row>
    <row r="15" spans="1:14" ht="12.9" customHeight="1" x14ac:dyDescent="0.25">
      <c r="A15" s="13">
        <v>5</v>
      </c>
      <c r="B15" s="14">
        <v>9</v>
      </c>
      <c r="C15" s="209" t="s">
        <v>22</v>
      </c>
      <c r="D15" s="33"/>
      <c r="E15" s="21"/>
      <c r="F15" s="22">
        <v>1</v>
      </c>
      <c r="G15" s="23">
        <f>E15*F15</f>
        <v>0</v>
      </c>
      <c r="H15" s="198"/>
      <c r="I15" s="198" t="s">
        <v>157</v>
      </c>
      <c r="K15" s="185" t="s">
        <v>158</v>
      </c>
    </row>
    <row r="16" spans="1:14" ht="12.9" customHeight="1" x14ac:dyDescent="0.25">
      <c r="A16" s="13">
        <v>6</v>
      </c>
      <c r="B16" s="14">
        <v>9</v>
      </c>
      <c r="C16" s="577" t="s">
        <v>24</v>
      </c>
      <c r="D16" s="583"/>
      <c r="E16" s="21"/>
      <c r="F16" s="34">
        <v>1</v>
      </c>
      <c r="G16" s="23">
        <f>E16*F16</f>
        <v>0</v>
      </c>
      <c r="H16" s="210" t="s">
        <v>159</v>
      </c>
      <c r="I16" s="198" t="s">
        <v>157</v>
      </c>
      <c r="K16" s="204" t="s">
        <v>160</v>
      </c>
    </row>
    <row r="17" spans="1:12" x14ac:dyDescent="0.25">
      <c r="A17" s="13"/>
      <c r="B17" s="14"/>
      <c r="C17" s="584" t="s">
        <v>25</v>
      </c>
      <c r="D17" s="585"/>
      <c r="E17" s="25"/>
      <c r="F17" s="35"/>
      <c r="G17" s="25"/>
      <c r="H17" s="210"/>
      <c r="I17" s="198"/>
      <c r="K17" s="207"/>
    </row>
    <row r="18" spans="1:12" ht="12.9" customHeight="1" x14ac:dyDescent="0.25">
      <c r="A18" s="13">
        <v>7</v>
      </c>
      <c r="B18" s="14">
        <v>10</v>
      </c>
      <c r="C18" s="586" t="s">
        <v>27</v>
      </c>
      <c r="D18" s="587"/>
      <c r="E18" s="21"/>
      <c r="F18" s="22">
        <v>0.94999999999999984</v>
      </c>
      <c r="G18" s="23">
        <f>E18*F18</f>
        <v>0</v>
      </c>
      <c r="H18" s="210" t="s">
        <v>161</v>
      </c>
      <c r="I18" s="211" t="s">
        <v>162</v>
      </c>
      <c r="K18" s="185" t="s">
        <v>163</v>
      </c>
    </row>
    <row r="19" spans="1:12" ht="12.9" customHeight="1" x14ac:dyDescent="0.25">
      <c r="A19" s="13">
        <v>8</v>
      </c>
      <c r="B19" s="14">
        <v>11</v>
      </c>
      <c r="C19" s="586" t="s">
        <v>29</v>
      </c>
      <c r="D19" s="587"/>
      <c r="E19" s="21"/>
      <c r="F19" s="22">
        <v>0.89999999999999991</v>
      </c>
      <c r="G19" s="23">
        <f>E19*F19</f>
        <v>0</v>
      </c>
      <c r="H19" s="210" t="s">
        <v>164</v>
      </c>
      <c r="I19" s="211" t="s">
        <v>165</v>
      </c>
      <c r="K19" s="185" t="s">
        <v>166</v>
      </c>
    </row>
    <row r="20" spans="1:12" ht="12.9" customHeight="1" x14ac:dyDescent="0.25">
      <c r="A20" s="13">
        <v>9</v>
      </c>
      <c r="B20" s="14">
        <v>11</v>
      </c>
      <c r="C20" s="588" t="s">
        <v>30</v>
      </c>
      <c r="D20" s="566"/>
      <c r="E20" s="21"/>
      <c r="F20" s="22">
        <v>0.9</v>
      </c>
      <c r="G20" s="23">
        <f t="shared" ref="G20" si="0">E20*F20</f>
        <v>0</v>
      </c>
      <c r="H20" s="212" t="s">
        <v>167</v>
      </c>
      <c r="I20" s="213" t="s">
        <v>165</v>
      </c>
      <c r="K20" s="185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4"/>
      <c r="I21" s="214"/>
      <c r="K21" s="204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4"/>
      <c r="I22" s="214"/>
      <c r="K22" s="207"/>
    </row>
    <row r="23" spans="1:12" ht="12.9" customHeight="1" x14ac:dyDescent="0.25">
      <c r="A23" s="13">
        <v>11</v>
      </c>
      <c r="B23" s="14">
        <v>12</v>
      </c>
      <c r="C23" s="588" t="s">
        <v>34</v>
      </c>
      <c r="D23" s="566"/>
      <c r="E23" s="21"/>
      <c r="F23" s="22">
        <v>0.5</v>
      </c>
      <c r="G23" s="23">
        <f t="shared" ref="G23:G26" si="1">E23*F23</f>
        <v>0</v>
      </c>
      <c r="H23" s="215" t="s">
        <v>169</v>
      </c>
      <c r="I23" s="198" t="s">
        <v>170</v>
      </c>
      <c r="K23" s="185" t="s">
        <v>171</v>
      </c>
    </row>
    <row r="24" spans="1:12" ht="12.9" customHeight="1" x14ac:dyDescent="0.25">
      <c r="A24" s="13">
        <v>12</v>
      </c>
      <c r="B24" s="14">
        <v>12</v>
      </c>
      <c r="C24" s="589" t="s">
        <v>36</v>
      </c>
      <c r="D24" s="587"/>
      <c r="E24" s="21"/>
      <c r="F24" s="22">
        <v>0.5</v>
      </c>
      <c r="G24" s="23">
        <f t="shared" si="1"/>
        <v>0</v>
      </c>
      <c r="H24" s="215"/>
      <c r="I24" s="198"/>
      <c r="K24" s="185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8"/>
      <c r="I25" s="198" t="s">
        <v>174</v>
      </c>
      <c r="K25" s="185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577" t="s">
        <v>40</v>
      </c>
      <c r="D26" s="578"/>
      <c r="E26" s="21"/>
      <c r="F26" s="37">
        <v>0.5</v>
      </c>
      <c r="G26" s="23">
        <f t="shared" si="1"/>
        <v>0</v>
      </c>
      <c r="H26" s="200"/>
      <c r="I26" s="200" t="s">
        <v>177</v>
      </c>
      <c r="K26" s="216" t="s">
        <v>178</v>
      </c>
    </row>
    <row r="27" spans="1:12" ht="13.5" customHeight="1" x14ac:dyDescent="0.25">
      <c r="A27" s="13"/>
      <c r="B27" s="14"/>
      <c r="E27" s="38"/>
      <c r="G27" s="23"/>
      <c r="H27" s="183"/>
      <c r="I27" s="183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8" t="s">
        <v>179</v>
      </c>
      <c r="I28" s="198" t="s">
        <v>180</v>
      </c>
      <c r="K28" s="217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4"/>
      <c r="I30" s="214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8"/>
      <c r="I31" s="218"/>
      <c r="K31" s="219"/>
    </row>
    <row r="32" spans="1:12" x14ac:dyDescent="0.25">
      <c r="A32" s="45"/>
      <c r="B32" s="45"/>
      <c r="E32" s="46"/>
      <c r="F32" s="34"/>
      <c r="G32" s="47"/>
      <c r="H32" s="214"/>
      <c r="I32" s="214"/>
      <c r="K32" s="204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20"/>
      <c r="I33" s="220"/>
      <c r="K33" s="221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3"/>
      <c r="I34" s="193"/>
      <c r="K34" s="195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8"/>
      <c r="I35" s="198"/>
      <c r="K35" s="222" t="s">
        <v>183</v>
      </c>
      <c r="P35" s="223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8"/>
      <c r="I36" s="198"/>
      <c r="K36" s="224"/>
      <c r="P36" s="223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8"/>
      <c r="I37" s="198"/>
      <c r="K37" s="222" t="s">
        <v>185</v>
      </c>
      <c r="L37" s="225"/>
      <c r="M37" s="22"/>
      <c r="N37" s="168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8"/>
      <c r="I38" s="198"/>
      <c r="K38" s="222" t="s">
        <v>186</v>
      </c>
      <c r="L38" s="225" t="s">
        <v>187</v>
      </c>
      <c r="M38" s="22"/>
      <c r="N38" s="226" t="s">
        <v>188</v>
      </c>
    </row>
    <row r="39" spans="1:16" ht="12.9" customHeight="1" x14ac:dyDescent="0.25">
      <c r="A39" s="13">
        <v>18</v>
      </c>
      <c r="B39" s="14">
        <v>25</v>
      </c>
      <c r="C39" s="173" t="s">
        <v>58</v>
      </c>
      <c r="D39" s="71"/>
      <c r="E39" s="21"/>
      <c r="F39" s="72">
        <v>0.05</v>
      </c>
      <c r="G39" s="64">
        <f t="shared" si="2"/>
        <v>0</v>
      </c>
      <c r="H39" s="210" t="s">
        <v>189</v>
      </c>
      <c r="I39" s="198" t="s">
        <v>190</v>
      </c>
      <c r="J39" s="7" t="s">
        <v>191</v>
      </c>
      <c r="K39" s="227"/>
      <c r="L39" s="228" t="s">
        <v>192</v>
      </c>
      <c r="M39" s="22"/>
      <c r="N39" s="168"/>
    </row>
    <row r="40" spans="1:16" ht="12.9" customHeight="1" x14ac:dyDescent="0.25">
      <c r="A40" s="13"/>
      <c r="B40" s="14">
        <v>26</v>
      </c>
      <c r="C40" s="126" t="s">
        <v>80</v>
      </c>
      <c r="D40" s="229"/>
      <c r="E40" s="21"/>
      <c r="F40" s="129">
        <v>0.05</v>
      </c>
      <c r="G40" s="64">
        <f>E40*F40</f>
        <v>0</v>
      </c>
      <c r="H40" s="198"/>
      <c r="I40" s="198"/>
      <c r="J40" s="20"/>
      <c r="K40" s="227" t="s">
        <v>193</v>
      </c>
      <c r="L40" s="228" t="s">
        <v>194</v>
      </c>
      <c r="M40" s="230"/>
      <c r="N40" s="225"/>
    </row>
    <row r="41" spans="1:16" ht="12.9" customHeight="1" x14ac:dyDescent="0.25">
      <c r="A41" s="13"/>
      <c r="B41" s="14">
        <v>27</v>
      </c>
      <c r="C41" s="126" t="s">
        <v>80</v>
      </c>
      <c r="D41" s="229"/>
      <c r="E41" s="21"/>
      <c r="F41" s="129">
        <v>0.1</v>
      </c>
      <c r="G41" s="64">
        <f>E41*F41</f>
        <v>0</v>
      </c>
      <c r="H41" s="198"/>
      <c r="I41" s="198"/>
      <c r="J41" s="20"/>
      <c r="K41" s="227" t="s">
        <v>195</v>
      </c>
      <c r="L41" s="228" t="s">
        <v>196</v>
      </c>
      <c r="M41" s="230"/>
      <c r="N41" s="225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10"/>
      <c r="I42" s="198"/>
      <c r="K42" s="227"/>
      <c r="L42" s="225"/>
      <c r="M42" s="22"/>
      <c r="N42" s="168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10" t="s">
        <v>198</v>
      </c>
      <c r="I43" s="198" t="s">
        <v>199</v>
      </c>
      <c r="J43" s="124"/>
      <c r="K43" s="227" t="s">
        <v>200</v>
      </c>
      <c r="L43" s="225"/>
      <c r="M43" s="99"/>
      <c r="N43" s="225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10"/>
      <c r="I44" s="198"/>
      <c r="J44" s="124"/>
      <c r="K44" s="227"/>
      <c r="L44" s="225"/>
      <c r="M44" s="230"/>
      <c r="N44" s="168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8"/>
      <c r="I45" s="198" t="s">
        <v>201</v>
      </c>
      <c r="J45" s="20"/>
      <c r="K45" s="227" t="s">
        <v>202</v>
      </c>
      <c r="L45" s="231"/>
      <c r="M45" s="230"/>
      <c r="N45" s="225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8" t="s">
        <v>203</v>
      </c>
      <c r="I46" s="198" t="s">
        <v>204</v>
      </c>
      <c r="J46" s="20"/>
      <c r="K46" s="227" t="s">
        <v>205</v>
      </c>
      <c r="L46" s="232" t="s">
        <v>206</v>
      </c>
      <c r="M46" s="233"/>
      <c r="N46" s="168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8"/>
      <c r="I47" s="198"/>
      <c r="J47" s="20"/>
      <c r="K47" s="227" t="s">
        <v>207</v>
      </c>
      <c r="L47" s="228" t="s">
        <v>208</v>
      </c>
      <c r="M47" s="230"/>
      <c r="N47" s="225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8"/>
      <c r="I48" s="198"/>
      <c r="J48" s="20"/>
      <c r="K48" s="227"/>
      <c r="L48" s="231"/>
      <c r="M48" s="230"/>
      <c r="N48" s="225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8"/>
      <c r="I49" s="198" t="s">
        <v>209</v>
      </c>
      <c r="J49" s="234"/>
      <c r="K49" s="227" t="s">
        <v>210</v>
      </c>
      <c r="L49" s="232"/>
      <c r="M49" s="22"/>
      <c r="N49" s="168"/>
    </row>
    <row r="50" spans="1:14" x14ac:dyDescent="0.25">
      <c r="A50" s="13"/>
      <c r="B50" s="14"/>
      <c r="C50" s="557" t="s">
        <v>92</v>
      </c>
      <c r="D50" s="558"/>
      <c r="E50" s="74"/>
      <c r="F50" s="158"/>
      <c r="G50" s="77">
        <f t="shared" si="2"/>
        <v>0</v>
      </c>
      <c r="H50" s="200"/>
      <c r="I50" s="200"/>
      <c r="J50" s="234"/>
      <c r="K50" s="235"/>
      <c r="L50" s="232"/>
      <c r="M50" s="233"/>
      <c r="N50" s="168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8"/>
      <c r="I51" s="198" t="s">
        <v>211</v>
      </c>
      <c r="J51" s="234"/>
      <c r="K51" s="227" t="s">
        <v>212</v>
      </c>
      <c r="L51" s="232"/>
      <c r="M51" s="22"/>
      <c r="N51" s="168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8"/>
      <c r="I52" s="198" t="s">
        <v>211</v>
      </c>
      <c r="J52" s="234"/>
      <c r="K52" s="227" t="s">
        <v>212</v>
      </c>
      <c r="L52" s="232"/>
      <c r="M52" s="233"/>
      <c r="N52" s="168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8"/>
      <c r="I53" s="198" t="s">
        <v>211</v>
      </c>
      <c r="J53" s="234"/>
      <c r="K53" s="227" t="s">
        <v>212</v>
      </c>
      <c r="L53" s="225"/>
      <c r="M53" s="22"/>
      <c r="N53" s="168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8"/>
      <c r="I54" s="198"/>
      <c r="J54" s="234"/>
      <c r="K54" s="227" t="s">
        <v>212</v>
      </c>
      <c r="L54" s="225"/>
      <c r="M54" s="22"/>
      <c r="N54" s="168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8"/>
      <c r="I55" s="198" t="s">
        <v>211</v>
      </c>
      <c r="J55" s="234"/>
      <c r="K55" s="227" t="s">
        <v>212</v>
      </c>
      <c r="L55" s="232"/>
      <c r="M55" s="233"/>
      <c r="N55" s="168"/>
    </row>
    <row r="56" spans="1:14" ht="14.4" x14ac:dyDescent="0.25">
      <c r="A56" s="13">
        <v>27</v>
      </c>
      <c r="B56" s="14">
        <v>28</v>
      </c>
      <c r="C56" s="545" t="s">
        <v>104</v>
      </c>
      <c r="D56" s="546"/>
      <c r="E56" s="21"/>
      <c r="F56" s="159">
        <v>0.5</v>
      </c>
      <c r="G56" s="64">
        <f>E56*F56</f>
        <v>0</v>
      </c>
      <c r="H56" s="198"/>
      <c r="I56" s="198" t="s">
        <v>211</v>
      </c>
      <c r="K56" s="227" t="s">
        <v>212</v>
      </c>
    </row>
    <row r="57" spans="1:14" ht="14.4" x14ac:dyDescent="0.25">
      <c r="A57" s="13">
        <v>28</v>
      </c>
      <c r="B57" s="14">
        <v>28</v>
      </c>
      <c r="C57" s="545" t="s">
        <v>105</v>
      </c>
      <c r="D57" s="546"/>
      <c r="E57" s="21"/>
      <c r="F57" s="159">
        <v>0.5</v>
      </c>
      <c r="G57" s="64">
        <f>E57*F57</f>
        <v>0</v>
      </c>
      <c r="H57" s="198"/>
      <c r="I57" s="198"/>
      <c r="K57" s="227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60"/>
      <c r="E58" s="21"/>
      <c r="F58" s="159">
        <v>0.5</v>
      </c>
      <c r="G58" s="64">
        <f t="shared" ref="G58:G59" si="4">E58*F58</f>
        <v>0</v>
      </c>
      <c r="H58" s="198"/>
      <c r="I58" s="198" t="s">
        <v>211</v>
      </c>
      <c r="K58" s="227" t="s">
        <v>212</v>
      </c>
    </row>
    <row r="59" spans="1:14" x14ac:dyDescent="0.25">
      <c r="A59" s="13">
        <v>30</v>
      </c>
      <c r="B59" s="14">
        <v>28</v>
      </c>
      <c r="C59" s="161" t="s">
        <v>108</v>
      </c>
      <c r="D59" s="156"/>
      <c r="E59" s="21"/>
      <c r="F59" s="162">
        <v>0.5</v>
      </c>
      <c r="G59" s="64">
        <f t="shared" si="4"/>
        <v>0</v>
      </c>
      <c r="H59" s="198"/>
      <c r="I59" s="198" t="s">
        <v>211</v>
      </c>
      <c r="J59" s="20"/>
      <c r="K59" s="227" t="s">
        <v>212</v>
      </c>
      <c r="L59" s="231"/>
      <c r="M59" s="230"/>
      <c r="N59" s="225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6"/>
      <c r="I60" s="236"/>
      <c r="J60" s="20"/>
      <c r="K60" s="227" t="s">
        <v>212</v>
      </c>
      <c r="L60" s="231"/>
      <c r="M60" s="230"/>
      <c r="N60" s="225"/>
    </row>
    <row r="61" spans="1:14" x14ac:dyDescent="0.25">
      <c r="A61" s="13"/>
      <c r="B61" s="14"/>
      <c r="C61" s="547" t="s">
        <v>113</v>
      </c>
      <c r="D61" s="548"/>
      <c r="E61" s="86"/>
      <c r="F61" s="76"/>
      <c r="G61" s="87"/>
      <c r="H61" s="236"/>
      <c r="I61" s="236"/>
      <c r="J61" s="20"/>
      <c r="K61" s="237"/>
      <c r="L61" s="231"/>
      <c r="M61" s="230"/>
      <c r="N61" s="225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8"/>
      <c r="I62" s="198" t="s">
        <v>213</v>
      </c>
      <c r="J62" s="234"/>
      <c r="K62" s="227" t="s">
        <v>214</v>
      </c>
      <c r="L62" s="225"/>
      <c r="M62" s="22"/>
      <c r="N62" s="168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8"/>
      <c r="I63" s="198" t="s">
        <v>213</v>
      </c>
      <c r="J63" s="234"/>
      <c r="K63" s="227" t="s">
        <v>214</v>
      </c>
      <c r="L63" s="232"/>
      <c r="M63" s="22"/>
      <c r="N63" s="168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8"/>
      <c r="I64" s="198" t="s">
        <v>213</v>
      </c>
      <c r="J64" s="234"/>
      <c r="K64" s="227" t="s">
        <v>214</v>
      </c>
      <c r="L64" s="232"/>
      <c r="M64" s="22"/>
      <c r="N64" s="168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200"/>
      <c r="I65" s="200"/>
      <c r="J65" s="238"/>
      <c r="K65" s="227" t="s">
        <v>214</v>
      </c>
      <c r="L65" s="239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8"/>
      <c r="I66" s="198" t="s">
        <v>213</v>
      </c>
      <c r="J66" s="234"/>
      <c r="K66" s="227" t="s">
        <v>214</v>
      </c>
      <c r="L66" s="232"/>
      <c r="M66" s="22"/>
      <c r="N66" s="168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8"/>
      <c r="I67" s="198" t="s">
        <v>215</v>
      </c>
      <c r="J67" s="20"/>
      <c r="K67" s="227" t="s">
        <v>216</v>
      </c>
      <c r="L67" s="240" t="s">
        <v>217</v>
      </c>
      <c r="M67" s="230"/>
      <c r="N67" s="241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200" t="s">
        <v>203</v>
      </c>
      <c r="I68" s="200" t="s">
        <v>215</v>
      </c>
      <c r="J68" s="20"/>
      <c r="K68" s="227" t="s">
        <v>214</v>
      </c>
      <c r="L68" s="240"/>
      <c r="M68" s="230"/>
      <c r="N68" s="241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8"/>
      <c r="I69" s="198" t="s">
        <v>213</v>
      </c>
      <c r="J69" s="20"/>
      <c r="K69" s="227" t="s">
        <v>216</v>
      </c>
      <c r="L69" s="240" t="s">
        <v>217</v>
      </c>
      <c r="M69" s="230"/>
      <c r="N69" s="241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8"/>
      <c r="I70" s="198" t="s">
        <v>213</v>
      </c>
      <c r="K70" s="227" t="s">
        <v>214</v>
      </c>
      <c r="L70" s="232"/>
      <c r="M70" s="22"/>
      <c r="N70" s="168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200"/>
      <c r="I71" s="200"/>
      <c r="J71" s="73"/>
      <c r="K71" s="227" t="s">
        <v>214</v>
      </c>
      <c r="L71" s="239"/>
      <c r="M71" s="242"/>
      <c r="N71" s="243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8"/>
      <c r="I72" s="198" t="s">
        <v>218</v>
      </c>
      <c r="J72" s="20"/>
      <c r="K72" s="227" t="s">
        <v>214</v>
      </c>
      <c r="L72" s="232"/>
      <c r="M72" s="230"/>
      <c r="N72" s="241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8"/>
      <c r="I73" s="198" t="s">
        <v>218</v>
      </c>
      <c r="J73" s="20" t="s">
        <v>203</v>
      </c>
      <c r="K73" s="227" t="s">
        <v>214</v>
      </c>
      <c r="L73" s="232"/>
      <c r="M73" s="230"/>
      <c r="N73" s="241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8"/>
      <c r="I74" s="198"/>
      <c r="J74" s="20"/>
      <c r="K74" s="227" t="s">
        <v>219</v>
      </c>
      <c r="L74" s="232"/>
      <c r="M74" s="230"/>
      <c r="N74" s="241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8"/>
      <c r="I75" s="198" t="s">
        <v>220</v>
      </c>
      <c r="J75" s="20"/>
      <c r="K75" s="227" t="s">
        <v>221</v>
      </c>
      <c r="L75" s="232"/>
      <c r="M75" s="230"/>
      <c r="N75" s="241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8"/>
      <c r="I76" s="198" t="s">
        <v>222</v>
      </c>
      <c r="J76" s="20"/>
      <c r="K76" s="227" t="s">
        <v>221</v>
      </c>
      <c r="L76" s="232"/>
      <c r="M76" s="230"/>
      <c r="N76" s="241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8"/>
      <c r="I77" s="198" t="s">
        <v>223</v>
      </c>
      <c r="J77" s="20"/>
      <c r="K77" s="217" t="s">
        <v>224</v>
      </c>
      <c r="L77" s="232"/>
      <c r="M77" s="230"/>
      <c r="N77" s="241"/>
    </row>
    <row r="78" spans="1:20" ht="11.25" customHeight="1" thickBot="1" x14ac:dyDescent="0.3">
      <c r="E78" s="79"/>
      <c r="F78" s="79"/>
      <c r="G78" s="163"/>
      <c r="H78" s="183"/>
      <c r="I78" s="183"/>
    </row>
    <row r="79" spans="1:20" ht="12.75" customHeight="1" thickBot="1" x14ac:dyDescent="0.3">
      <c r="C79" s="164" t="s">
        <v>134</v>
      </c>
      <c r="D79" s="165"/>
      <c r="E79" s="50">
        <f>SUM(E35:E77)</f>
        <v>0</v>
      </c>
      <c r="F79" s="166"/>
      <c r="G79" s="52">
        <f>SUM(G35:G77)</f>
        <v>0</v>
      </c>
      <c r="H79" s="244"/>
      <c r="I79" s="244"/>
      <c r="K79" s="219"/>
      <c r="N79" s="7"/>
      <c r="T79" s="241"/>
    </row>
    <row r="80" spans="1:20" ht="12.75" customHeight="1" thickBot="1" x14ac:dyDescent="0.3">
      <c r="E80" s="167"/>
      <c r="F80" s="22"/>
      <c r="G80" s="168"/>
      <c r="H80" s="168"/>
      <c r="I80" s="168"/>
      <c r="T80" s="241"/>
    </row>
    <row r="81" spans="3:13" ht="12.75" customHeight="1" thickBot="1" x14ac:dyDescent="0.3">
      <c r="C81" s="169"/>
      <c r="D81" s="170" t="s">
        <v>135</v>
      </c>
      <c r="E81" s="171" t="s">
        <v>136</v>
      </c>
      <c r="F81" s="22"/>
      <c r="G81" s="168"/>
      <c r="H81" s="168"/>
      <c r="I81" s="168"/>
    </row>
    <row r="82" spans="3:13" ht="12.75" customHeight="1" x14ac:dyDescent="0.25">
      <c r="C82" s="549" t="s">
        <v>137</v>
      </c>
      <c r="D82" s="551">
        <f>IFERROR(G31/G79,)</f>
        <v>0</v>
      </c>
      <c r="E82" s="553">
        <v>1</v>
      </c>
      <c r="F82" s="22"/>
      <c r="G82" s="168"/>
      <c r="H82" s="168"/>
      <c r="I82" s="168"/>
    </row>
    <row r="83" spans="3:13" ht="12.75" customHeight="1" thickBot="1" x14ac:dyDescent="0.3">
      <c r="C83" s="550"/>
      <c r="D83" s="552"/>
      <c r="E83" s="554"/>
      <c r="F83" s="22"/>
      <c r="G83" s="168"/>
      <c r="H83" s="168"/>
      <c r="I83" s="168"/>
      <c r="J83" s="188"/>
    </row>
    <row r="84" spans="3:13" ht="12.75" customHeight="1" x14ac:dyDescent="0.25"/>
    <row r="85" spans="3:13" ht="12.75" customHeight="1" x14ac:dyDescent="0.25">
      <c r="J85" s="245"/>
      <c r="L85" s="245"/>
      <c r="M85" s="245"/>
    </row>
    <row r="86" spans="3:13" ht="12.75" customHeight="1" x14ac:dyDescent="0.25">
      <c r="J86" s="245"/>
      <c r="L86" s="245"/>
      <c r="M86" s="245"/>
    </row>
    <row r="87" spans="3:13" ht="12.75" customHeight="1" x14ac:dyDescent="0.25">
      <c r="J87" s="245"/>
      <c r="L87" s="245"/>
      <c r="M87" s="245"/>
    </row>
    <row r="88" spans="3:13" ht="13.8" x14ac:dyDescent="0.25">
      <c r="J88" s="245"/>
      <c r="L88" s="245"/>
      <c r="M88" s="245"/>
    </row>
    <row r="89" spans="3:13" ht="13.8" x14ac:dyDescent="0.25">
      <c r="J89" s="245"/>
      <c r="L89" s="245"/>
      <c r="M89" s="245"/>
    </row>
    <row r="90" spans="3:13" ht="13.8" x14ac:dyDescent="0.25">
      <c r="J90" s="245"/>
      <c r="L90" s="245"/>
      <c r="M90" s="245"/>
    </row>
    <row r="91" spans="3:13" ht="13.8" x14ac:dyDescent="0.25">
      <c r="J91" s="245"/>
      <c r="L91" s="245"/>
      <c r="M91" s="245"/>
    </row>
    <row r="92" spans="3:13" ht="12.75" customHeight="1" x14ac:dyDescent="0.25">
      <c r="J92" s="245"/>
      <c r="L92" s="245"/>
      <c r="M92" s="245"/>
    </row>
    <row r="93" spans="3:13" ht="13.8" x14ac:dyDescent="0.25">
      <c r="L93" s="245"/>
      <c r="M93" s="245"/>
    </row>
    <row r="94" spans="3:13" ht="13.8" x14ac:dyDescent="0.25">
      <c r="J94" s="245"/>
      <c r="L94" s="245"/>
      <c r="M94" s="245"/>
    </row>
    <row r="95" spans="3:13" ht="13.8" x14ac:dyDescent="0.25">
      <c r="J95" s="245"/>
      <c r="L95" s="245"/>
      <c r="M95" s="245"/>
    </row>
    <row r="96" spans="3:13" ht="13.8" x14ac:dyDescent="0.25">
      <c r="J96" s="245"/>
      <c r="L96" s="245"/>
      <c r="M96" s="245"/>
    </row>
    <row r="97" spans="10:13" ht="13.8" x14ac:dyDescent="0.25">
      <c r="J97" s="245"/>
      <c r="L97" s="245"/>
      <c r="M97" s="245"/>
    </row>
  </sheetData>
  <mergeCells count="22"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95EA-0866-4A32-AF7A-A9F5959BBF6D}">
  <dimension ref="A1:U116"/>
  <sheetViews>
    <sheetView zoomScale="50" zoomScaleNormal="50" workbookViewId="0">
      <selection activeCell="K4" sqref="K4"/>
    </sheetView>
  </sheetViews>
  <sheetFormatPr defaultColWidth="9.109375" defaultRowHeight="15.6" x14ac:dyDescent="0.3"/>
  <cols>
    <col min="1" max="1" width="13.6640625" style="291" customWidth="1"/>
    <col min="2" max="2" width="21.33203125" style="293" customWidth="1"/>
    <col min="3" max="3" width="4.5546875" style="291" customWidth="1"/>
    <col min="4" max="4" width="7.109375" style="291" customWidth="1"/>
    <col min="5" max="5" width="3.33203125" style="291" customWidth="1"/>
    <col min="6" max="6" width="20.5546875" style="291" customWidth="1"/>
    <col min="7" max="7" width="66.6640625" style="291" customWidth="1"/>
    <col min="8" max="21" width="16.6640625" style="364" customWidth="1"/>
    <col min="22" max="22" width="15.33203125" style="291" customWidth="1"/>
    <col min="23" max="16384" width="9.109375" style="291"/>
  </cols>
  <sheetData>
    <row r="1" spans="1:21" s="271" customFormat="1" ht="18" x14ac:dyDescent="0.35">
      <c r="B1" s="272" t="s">
        <v>225</v>
      </c>
      <c r="C1" s="606"/>
      <c r="D1" s="606"/>
      <c r="E1" s="606"/>
      <c r="F1" s="606"/>
      <c r="G1" s="273">
        <v>44197</v>
      </c>
      <c r="H1" s="274" t="s">
        <v>226</v>
      </c>
      <c r="I1" s="275"/>
      <c r="J1" s="275"/>
      <c r="M1" s="275"/>
      <c r="N1" s="275"/>
      <c r="O1" s="275"/>
      <c r="P1" s="275"/>
      <c r="Q1" s="275"/>
      <c r="R1" s="275"/>
      <c r="S1" s="275"/>
      <c r="T1" s="275"/>
      <c r="U1" s="275"/>
    </row>
    <row r="2" spans="1:21" s="271" customFormat="1" x14ac:dyDescent="0.3">
      <c r="B2" s="276"/>
      <c r="H2" s="275"/>
      <c r="I2" s="275"/>
      <c r="J2" s="275"/>
      <c r="M2" s="275"/>
      <c r="N2" s="275"/>
      <c r="O2" s="275"/>
      <c r="P2" s="275"/>
      <c r="Q2" s="275"/>
      <c r="R2" s="275"/>
      <c r="S2" s="275"/>
      <c r="T2" s="275"/>
      <c r="U2" s="275"/>
    </row>
    <row r="3" spans="1:21" s="271" customFormat="1" ht="18" x14ac:dyDescent="0.35">
      <c r="B3" s="600" t="s">
        <v>227</v>
      </c>
      <c r="C3" s="600"/>
      <c r="D3" s="600"/>
      <c r="E3" s="600"/>
      <c r="F3" s="600"/>
      <c r="H3" s="599" t="s">
        <v>2</v>
      </c>
      <c r="I3" s="599"/>
      <c r="J3" s="599"/>
      <c r="M3" s="275"/>
      <c r="N3" s="275"/>
      <c r="O3" s="275"/>
      <c r="P3" s="275"/>
      <c r="Q3" s="275"/>
      <c r="R3" s="275"/>
      <c r="S3" s="275"/>
      <c r="T3" s="275"/>
      <c r="U3" s="275"/>
    </row>
    <row r="4" spans="1:21" s="271" customFormat="1" ht="25.2" customHeight="1" x14ac:dyDescent="0.35">
      <c r="B4" s="600" t="s">
        <v>227</v>
      </c>
      <c r="C4" s="600"/>
      <c r="D4" s="600"/>
      <c r="E4" s="277"/>
      <c r="F4" s="278"/>
      <c r="H4" s="601" t="s">
        <v>3</v>
      </c>
      <c r="I4" s="601"/>
      <c r="J4" s="601"/>
      <c r="M4" s="275"/>
      <c r="N4" s="275"/>
      <c r="O4" s="275"/>
      <c r="P4" s="275"/>
      <c r="Q4" s="275"/>
      <c r="R4" s="275"/>
      <c r="S4" s="275"/>
      <c r="T4" s="275"/>
      <c r="U4" s="275"/>
    </row>
    <row r="5" spans="1:21" s="271" customFormat="1" x14ac:dyDescent="0.3">
      <c r="B5" s="276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</row>
    <row r="6" spans="1:21" s="271" customFormat="1" ht="18.75" customHeight="1" x14ac:dyDescent="0.3">
      <c r="A6" s="279" t="s">
        <v>228</v>
      </c>
      <c r="B6" s="279" t="s">
        <v>229</v>
      </c>
      <c r="C6" s="280" t="s">
        <v>230</v>
      </c>
      <c r="D6" s="281"/>
      <c r="E6" s="281"/>
      <c r="F6" s="281"/>
      <c r="G6" s="282"/>
      <c r="H6" s="283" t="s">
        <v>231</v>
      </c>
      <c r="I6" s="284" t="s">
        <v>232</v>
      </c>
      <c r="J6" s="283" t="s">
        <v>233</v>
      </c>
      <c r="K6" s="283" t="s">
        <v>234</v>
      </c>
      <c r="L6" s="283" t="s">
        <v>235</v>
      </c>
      <c r="M6" s="283" t="s">
        <v>236</v>
      </c>
      <c r="N6" s="283" t="s">
        <v>237</v>
      </c>
      <c r="O6" s="283" t="s">
        <v>238</v>
      </c>
      <c r="P6" s="283" t="s">
        <v>239</v>
      </c>
      <c r="Q6" s="283" t="s">
        <v>240</v>
      </c>
      <c r="R6" s="283" t="s">
        <v>241</v>
      </c>
      <c r="S6" s="283" t="s">
        <v>242</v>
      </c>
      <c r="T6" s="283" t="s">
        <v>243</v>
      </c>
      <c r="U6" s="283" t="s">
        <v>244</v>
      </c>
    </row>
    <row r="7" spans="1:21" x14ac:dyDescent="0.3">
      <c r="A7" s="285"/>
      <c r="B7" s="286"/>
      <c r="C7" s="287"/>
      <c r="D7" s="288"/>
      <c r="E7" s="288"/>
      <c r="F7" s="288"/>
      <c r="G7" s="288"/>
      <c r="H7" s="289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</row>
    <row r="8" spans="1:21" x14ac:dyDescent="0.3">
      <c r="A8" s="292"/>
      <c r="C8" s="294" t="s">
        <v>245</v>
      </c>
      <c r="D8" s="295"/>
      <c r="E8" s="295"/>
      <c r="F8" s="295"/>
      <c r="G8" s="295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</row>
    <row r="9" spans="1:21" x14ac:dyDescent="0.3">
      <c r="A9" s="296"/>
      <c r="C9" s="294"/>
      <c r="D9" s="295"/>
      <c r="E9" s="295"/>
      <c r="F9" s="295"/>
      <c r="G9" s="295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31.2" x14ac:dyDescent="0.3">
      <c r="A10" s="298" t="s">
        <v>246</v>
      </c>
      <c r="B10" s="299" t="s">
        <v>247</v>
      </c>
      <c r="C10" s="294"/>
      <c r="D10" s="300" t="s">
        <v>248</v>
      </c>
      <c r="E10" s="300"/>
      <c r="F10" s="295"/>
      <c r="G10" s="295"/>
      <c r="H10" s="301">
        <f>'Unencumbered Liquid Assets'!F24</f>
        <v>0</v>
      </c>
      <c r="I10" s="152">
        <f>'Unencumbered Liquid Assets'!H24</f>
        <v>0</v>
      </c>
      <c r="J10" s="152">
        <f>'Unencumbered Liquid Assets'!I24</f>
        <v>0</v>
      </c>
      <c r="K10" s="152">
        <f>'Unencumbered Liquid Assets'!J24</f>
        <v>0</v>
      </c>
      <c r="L10" s="152">
        <f>'Unencumbered Liquid Assets'!K24</f>
        <v>0</v>
      </c>
      <c r="M10" s="152">
        <f>'Unencumbered Liquid Assets'!L24</f>
        <v>0</v>
      </c>
      <c r="N10" s="152">
        <f>'Unencumbered Liquid Assets'!M24</f>
        <v>0</v>
      </c>
      <c r="O10" s="152">
        <f>'Unencumbered Liquid Assets'!N24</f>
        <v>0</v>
      </c>
      <c r="P10" s="152">
        <f>'Unencumbered Liquid Assets'!O24</f>
        <v>0</v>
      </c>
      <c r="Q10" s="152">
        <f>'Unencumbered Liquid Assets'!P24</f>
        <v>0</v>
      </c>
      <c r="R10" s="152">
        <f>'Unencumbered Liquid Assets'!Q24</f>
        <v>0</v>
      </c>
      <c r="S10" s="152">
        <f>'Unencumbered Liquid Assets'!R24</f>
        <v>0</v>
      </c>
      <c r="T10" s="152">
        <f>'Unencumbered Liquid Assets'!S24</f>
        <v>0</v>
      </c>
      <c r="U10" s="152">
        <f>'Unencumbered Liquid Assets'!T24</f>
        <v>0</v>
      </c>
    </row>
    <row r="11" spans="1:21" x14ac:dyDescent="0.3">
      <c r="A11" s="302"/>
      <c r="B11" s="303"/>
      <c r="C11" s="294"/>
      <c r="D11" s="300"/>
      <c r="E11" s="300"/>
      <c r="F11" s="295"/>
      <c r="G11" s="295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</row>
    <row r="12" spans="1:21" x14ac:dyDescent="0.3">
      <c r="A12" s="296"/>
      <c r="B12" s="303"/>
      <c r="C12" s="304"/>
      <c r="D12" s="300" t="s">
        <v>249</v>
      </c>
      <c r="E12" s="300"/>
      <c r="F12" s="295"/>
      <c r="G12" s="295"/>
      <c r="H12" s="290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</row>
    <row r="13" spans="1:21" x14ac:dyDescent="0.3">
      <c r="A13" s="306">
        <v>11</v>
      </c>
      <c r="B13" s="307" t="s">
        <v>250</v>
      </c>
      <c r="C13" s="304"/>
      <c r="D13" s="300"/>
      <c r="E13" s="295" t="s">
        <v>251</v>
      </c>
      <c r="F13" s="295"/>
      <c r="G13" s="295"/>
      <c r="H13" s="151"/>
      <c r="I13" s="252">
        <f>H13</f>
        <v>0</v>
      </c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</row>
    <row r="14" spans="1:21" x14ac:dyDescent="0.3">
      <c r="A14" s="306">
        <v>11</v>
      </c>
      <c r="B14" s="307" t="s">
        <v>252</v>
      </c>
      <c r="C14" s="304"/>
      <c r="D14" s="300"/>
      <c r="E14" s="295" t="s">
        <v>253</v>
      </c>
      <c r="F14" s="295"/>
      <c r="G14" s="295"/>
      <c r="H14" s="151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2">
        <f>H14-SUM(I14:T14)</f>
        <v>0</v>
      </c>
    </row>
    <row r="15" spans="1:21" x14ac:dyDescent="0.3">
      <c r="A15" s="296"/>
      <c r="B15" s="308"/>
      <c r="C15" s="304"/>
      <c r="D15" s="295"/>
      <c r="E15" s="295"/>
      <c r="F15" s="295"/>
      <c r="G15" s="295"/>
      <c r="H15" s="297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</row>
    <row r="16" spans="1:21" x14ac:dyDescent="0.3">
      <c r="A16" s="310"/>
      <c r="B16" s="307" t="s">
        <v>254</v>
      </c>
      <c r="C16" s="304"/>
      <c r="D16" s="300" t="s">
        <v>255</v>
      </c>
      <c r="E16" s="295"/>
      <c r="F16" s="295"/>
      <c r="G16" s="295"/>
      <c r="H16" s="366"/>
      <c r="I16" s="309">
        <f>H16</f>
        <v>0</v>
      </c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</row>
    <row r="17" spans="1:21" x14ac:dyDescent="0.3">
      <c r="A17" s="310"/>
      <c r="B17" s="307"/>
      <c r="C17" s="304"/>
      <c r="D17" s="300"/>
      <c r="E17" s="295"/>
      <c r="F17" s="295"/>
      <c r="G17" s="295"/>
      <c r="H17" s="297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</row>
    <row r="18" spans="1:21" x14ac:dyDescent="0.3">
      <c r="A18" s="310"/>
      <c r="B18" s="307" t="s">
        <v>256</v>
      </c>
      <c r="C18" s="304"/>
      <c r="D18" s="300" t="s">
        <v>257</v>
      </c>
      <c r="E18" s="295"/>
      <c r="F18" s="295"/>
      <c r="G18" s="295"/>
      <c r="H18" s="366"/>
      <c r="I18" s="305">
        <v>0</v>
      </c>
      <c r="J18" s="367"/>
      <c r="K18" s="367"/>
      <c r="L18" s="367"/>
      <c r="M18" s="309"/>
      <c r="N18" s="309"/>
      <c r="O18" s="309"/>
      <c r="P18" s="309"/>
      <c r="Q18" s="309"/>
      <c r="R18" s="309"/>
      <c r="S18" s="309"/>
      <c r="T18" s="309"/>
      <c r="U18" s="309"/>
    </row>
    <row r="19" spans="1:21" x14ac:dyDescent="0.3">
      <c r="A19" s="311"/>
      <c r="B19" s="308"/>
      <c r="C19" s="304"/>
      <c r="D19" s="295"/>
      <c r="E19" s="295"/>
      <c r="F19" s="295"/>
      <c r="G19" s="295"/>
      <c r="H19" s="297"/>
      <c r="I19" s="309"/>
      <c r="J19" s="305"/>
      <c r="K19" s="305"/>
      <c r="L19" s="305"/>
      <c r="M19" s="305"/>
      <c r="N19" s="309"/>
      <c r="O19" s="309"/>
      <c r="P19" s="309"/>
      <c r="Q19" s="309"/>
      <c r="R19" s="309"/>
      <c r="S19" s="309"/>
      <c r="T19" s="309"/>
      <c r="U19" s="309"/>
    </row>
    <row r="20" spans="1:21" x14ac:dyDescent="0.3">
      <c r="A20" s="312" t="s">
        <v>258</v>
      </c>
      <c r="B20" s="313" t="s">
        <v>259</v>
      </c>
      <c r="C20" s="304"/>
      <c r="D20" s="300" t="s">
        <v>260</v>
      </c>
      <c r="E20" s="300"/>
      <c r="F20" s="295"/>
      <c r="G20" s="295"/>
      <c r="H20" s="151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2">
        <f>H20-SUM(I20:T20)</f>
        <v>0</v>
      </c>
    </row>
    <row r="21" spans="1:21" x14ac:dyDescent="0.3">
      <c r="A21" s="292"/>
      <c r="B21" s="314"/>
      <c r="C21" s="304"/>
      <c r="D21" s="300"/>
      <c r="E21" s="300"/>
      <c r="F21" s="295"/>
      <c r="G21" s="295"/>
      <c r="H21" s="290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</row>
    <row r="22" spans="1:21" x14ac:dyDescent="0.3">
      <c r="A22" s="315">
        <v>14</v>
      </c>
      <c r="B22" s="314" t="s">
        <v>261</v>
      </c>
      <c r="C22" s="304"/>
      <c r="D22" s="300" t="s">
        <v>262</v>
      </c>
      <c r="E22" s="300"/>
      <c r="F22" s="295"/>
      <c r="G22" s="295"/>
      <c r="H22" s="151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2">
        <f>H22</f>
        <v>0</v>
      </c>
    </row>
    <row r="23" spans="1:21" x14ac:dyDescent="0.3">
      <c r="A23" s="292"/>
      <c r="C23" s="304"/>
      <c r="D23" s="295"/>
      <c r="E23" s="295"/>
      <c r="F23" s="295"/>
      <c r="G23" s="295"/>
      <c r="H23" s="290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</row>
    <row r="24" spans="1:21" x14ac:dyDescent="0.3">
      <c r="A24" s="315">
        <v>15</v>
      </c>
      <c r="C24" s="304"/>
      <c r="D24" s="300" t="s">
        <v>263</v>
      </c>
      <c r="E24" s="300"/>
      <c r="F24" s="295"/>
      <c r="G24" s="295"/>
      <c r="H24" s="290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252"/>
    </row>
    <row r="25" spans="1:21" x14ac:dyDescent="0.3">
      <c r="A25" s="315" t="s">
        <v>264</v>
      </c>
      <c r="B25" s="293" t="s">
        <v>265</v>
      </c>
      <c r="C25" s="304"/>
      <c r="D25" s="295"/>
      <c r="E25" s="602" t="s">
        <v>266</v>
      </c>
      <c r="F25" s="602"/>
      <c r="G25" s="603"/>
      <c r="H25" s="151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2">
        <f>H25-SUM(I25:T25)</f>
        <v>0</v>
      </c>
    </row>
    <row r="26" spans="1:21" x14ac:dyDescent="0.3">
      <c r="A26" s="315" t="s">
        <v>264</v>
      </c>
      <c r="B26" s="293" t="s">
        <v>267</v>
      </c>
      <c r="C26" s="304"/>
      <c r="D26" s="295"/>
      <c r="E26" s="602" t="s">
        <v>268</v>
      </c>
      <c r="F26" s="602"/>
      <c r="G26" s="603"/>
      <c r="H26" s="153"/>
      <c r="I26" s="253"/>
      <c r="J26" s="254">
        <f>I26</f>
        <v>0</v>
      </c>
      <c r="K26" s="254">
        <f t="shared" ref="K26:R26" si="0">J26</f>
        <v>0</v>
      </c>
      <c r="L26" s="254">
        <f t="shared" si="0"/>
        <v>0</v>
      </c>
      <c r="M26" s="254">
        <f t="shared" si="0"/>
        <v>0</v>
      </c>
      <c r="N26" s="254">
        <f t="shared" si="0"/>
        <v>0</v>
      </c>
      <c r="O26" s="254">
        <f t="shared" si="0"/>
        <v>0</v>
      </c>
      <c r="P26" s="254">
        <f t="shared" si="0"/>
        <v>0</v>
      </c>
      <c r="Q26" s="254">
        <f t="shared" si="0"/>
        <v>0</v>
      </c>
      <c r="R26" s="254">
        <f t="shared" si="0"/>
        <v>0</v>
      </c>
      <c r="S26" s="254">
        <f>R26</f>
        <v>0</v>
      </c>
      <c r="T26" s="254">
        <f>S26</f>
        <v>0</v>
      </c>
      <c r="U26" s="252">
        <f>T26</f>
        <v>0</v>
      </c>
    </row>
    <row r="27" spans="1:21" x14ac:dyDescent="0.3">
      <c r="A27" s="316"/>
      <c r="B27" s="307" t="s">
        <v>269</v>
      </c>
      <c r="C27" s="304"/>
      <c r="D27" s="300"/>
      <c r="E27" s="295" t="s">
        <v>270</v>
      </c>
      <c r="F27" s="295"/>
      <c r="G27" s="295"/>
      <c r="H27" s="151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2">
        <f>H27-SUM(I27:T27)</f>
        <v>0</v>
      </c>
    </row>
    <row r="28" spans="1:21" x14ac:dyDescent="0.3">
      <c r="A28" s="316"/>
      <c r="B28" s="307" t="s">
        <v>271</v>
      </c>
      <c r="C28" s="304"/>
      <c r="D28" s="300"/>
      <c r="E28" s="295" t="s">
        <v>272</v>
      </c>
      <c r="F28" s="295"/>
      <c r="G28" s="295"/>
      <c r="H28" s="152"/>
      <c r="I28" s="253"/>
      <c r="J28" s="254">
        <f t="shared" ref="J28:U28" si="1">I28</f>
        <v>0</v>
      </c>
      <c r="K28" s="254">
        <f t="shared" si="1"/>
        <v>0</v>
      </c>
      <c r="L28" s="254">
        <f t="shared" si="1"/>
        <v>0</v>
      </c>
      <c r="M28" s="254">
        <f t="shared" si="1"/>
        <v>0</v>
      </c>
      <c r="N28" s="254">
        <f t="shared" si="1"/>
        <v>0</v>
      </c>
      <c r="O28" s="254">
        <f t="shared" si="1"/>
        <v>0</v>
      </c>
      <c r="P28" s="254">
        <f t="shared" si="1"/>
        <v>0</v>
      </c>
      <c r="Q28" s="254">
        <f t="shared" si="1"/>
        <v>0</v>
      </c>
      <c r="R28" s="254">
        <f t="shared" si="1"/>
        <v>0</v>
      </c>
      <c r="S28" s="254">
        <f t="shared" si="1"/>
        <v>0</v>
      </c>
      <c r="T28" s="254">
        <f t="shared" si="1"/>
        <v>0</v>
      </c>
      <c r="U28" s="252">
        <f t="shared" si="1"/>
        <v>0</v>
      </c>
    </row>
    <row r="29" spans="1:21" x14ac:dyDescent="0.3">
      <c r="A29" s="315">
        <v>21</v>
      </c>
      <c r="B29" s="293" t="s">
        <v>273</v>
      </c>
      <c r="C29" s="304"/>
      <c r="D29" s="295"/>
      <c r="E29" s="295" t="s">
        <v>274</v>
      </c>
      <c r="F29" s="295"/>
      <c r="G29" s="317"/>
      <c r="H29" s="151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2">
        <f>H29-SUM(I29:T29)</f>
        <v>0</v>
      </c>
    </row>
    <row r="30" spans="1:21" x14ac:dyDescent="0.3">
      <c r="A30" s="315">
        <v>22</v>
      </c>
      <c r="B30" s="293" t="s">
        <v>275</v>
      </c>
      <c r="C30" s="304"/>
      <c r="D30" s="295"/>
      <c r="E30" s="602" t="s">
        <v>276</v>
      </c>
      <c r="F30" s="602"/>
      <c r="G30" s="603"/>
      <c r="H30" s="151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2">
        <f>H30-SUM(I30:T30)</f>
        <v>0</v>
      </c>
    </row>
    <row r="31" spans="1:21" x14ac:dyDescent="0.3">
      <c r="A31" s="315">
        <v>23</v>
      </c>
      <c r="B31" s="293" t="s">
        <v>277</v>
      </c>
      <c r="C31" s="304"/>
      <c r="D31" s="295"/>
      <c r="E31" s="602" t="s">
        <v>278</v>
      </c>
      <c r="F31" s="602"/>
      <c r="G31" s="603"/>
      <c r="H31" s="151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2">
        <f>H31-SUM(I31:T31)</f>
        <v>0</v>
      </c>
    </row>
    <row r="32" spans="1:21" x14ac:dyDescent="0.3">
      <c r="A32" s="292"/>
      <c r="C32" s="304"/>
      <c r="D32" s="295"/>
      <c r="E32" s="295"/>
      <c r="F32" s="295"/>
      <c r="G32" s="295"/>
      <c r="H32" s="290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</row>
    <row r="33" spans="1:21" x14ac:dyDescent="0.3">
      <c r="A33" s="292"/>
      <c r="C33" s="304"/>
      <c r="D33" s="300" t="s">
        <v>279</v>
      </c>
      <c r="E33" s="300"/>
      <c r="F33" s="295"/>
      <c r="G33" s="295"/>
      <c r="H33" s="290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</row>
    <row r="34" spans="1:21" x14ac:dyDescent="0.3">
      <c r="A34" s="315">
        <v>24</v>
      </c>
      <c r="B34" s="293" t="s">
        <v>265</v>
      </c>
      <c r="C34" s="304"/>
      <c r="D34" s="295"/>
      <c r="E34" s="602" t="s">
        <v>280</v>
      </c>
      <c r="F34" s="602"/>
      <c r="G34" s="603"/>
      <c r="H34" s="151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2">
        <f>H34-SUM(I34:T34)</f>
        <v>0</v>
      </c>
    </row>
    <row r="35" spans="1:21" x14ac:dyDescent="0.3">
      <c r="A35" s="315">
        <v>24</v>
      </c>
      <c r="B35" s="293" t="s">
        <v>267</v>
      </c>
      <c r="C35" s="304"/>
      <c r="D35" s="295"/>
      <c r="E35" s="602" t="s">
        <v>281</v>
      </c>
      <c r="F35" s="602"/>
      <c r="G35" s="603"/>
      <c r="H35" s="251"/>
      <c r="I35" s="253"/>
      <c r="J35" s="254">
        <f>I35</f>
        <v>0</v>
      </c>
      <c r="K35" s="254">
        <f>J35</f>
        <v>0</v>
      </c>
      <c r="L35" s="254">
        <f t="shared" ref="L35:T35" si="2">K35</f>
        <v>0</v>
      </c>
      <c r="M35" s="254">
        <f t="shared" si="2"/>
        <v>0</v>
      </c>
      <c r="N35" s="254">
        <f t="shared" si="2"/>
        <v>0</v>
      </c>
      <c r="O35" s="254">
        <f t="shared" si="2"/>
        <v>0</v>
      </c>
      <c r="P35" s="254">
        <f t="shared" si="2"/>
        <v>0</v>
      </c>
      <c r="Q35" s="254">
        <f t="shared" si="2"/>
        <v>0</v>
      </c>
      <c r="R35" s="254">
        <f t="shared" si="2"/>
        <v>0</v>
      </c>
      <c r="S35" s="254">
        <f t="shared" si="2"/>
        <v>0</v>
      </c>
      <c r="T35" s="254">
        <f t="shared" si="2"/>
        <v>0</v>
      </c>
      <c r="U35" s="252">
        <f>T35</f>
        <v>0</v>
      </c>
    </row>
    <row r="36" spans="1:21" x14ac:dyDescent="0.3">
      <c r="A36" s="316"/>
      <c r="B36" s="307" t="s">
        <v>269</v>
      </c>
      <c r="C36" s="304"/>
      <c r="D36" s="300"/>
      <c r="E36" s="295" t="s">
        <v>282</v>
      </c>
      <c r="F36" s="295"/>
      <c r="G36" s="295"/>
      <c r="H36" s="151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2">
        <f>H36-SUM(I36:T36)</f>
        <v>0</v>
      </c>
    </row>
    <row r="37" spans="1:21" x14ac:dyDescent="0.3">
      <c r="A37" s="316"/>
      <c r="B37" s="307" t="s">
        <v>271</v>
      </c>
      <c r="C37" s="304"/>
      <c r="D37" s="300"/>
      <c r="E37" s="295" t="s">
        <v>283</v>
      </c>
      <c r="F37" s="295"/>
      <c r="G37" s="295"/>
      <c r="H37" s="152"/>
      <c r="I37" s="253"/>
      <c r="J37" s="254">
        <f t="shared" ref="J37:U37" si="3">I37</f>
        <v>0</v>
      </c>
      <c r="K37" s="254">
        <f t="shared" si="3"/>
        <v>0</v>
      </c>
      <c r="L37" s="254">
        <f t="shared" si="3"/>
        <v>0</v>
      </c>
      <c r="M37" s="254">
        <f t="shared" si="3"/>
        <v>0</v>
      </c>
      <c r="N37" s="254">
        <f t="shared" si="3"/>
        <v>0</v>
      </c>
      <c r="O37" s="254">
        <f t="shared" si="3"/>
        <v>0</v>
      </c>
      <c r="P37" s="254">
        <f t="shared" si="3"/>
        <v>0</v>
      </c>
      <c r="Q37" s="254">
        <f t="shared" si="3"/>
        <v>0</v>
      </c>
      <c r="R37" s="254">
        <f t="shared" si="3"/>
        <v>0</v>
      </c>
      <c r="S37" s="254">
        <f t="shared" si="3"/>
        <v>0</v>
      </c>
      <c r="T37" s="254">
        <f t="shared" si="3"/>
        <v>0</v>
      </c>
      <c r="U37" s="252">
        <f t="shared" si="3"/>
        <v>0</v>
      </c>
    </row>
    <row r="38" spans="1:21" x14ac:dyDescent="0.3">
      <c r="A38" s="315">
        <v>24</v>
      </c>
      <c r="B38" s="293" t="s">
        <v>273</v>
      </c>
      <c r="C38" s="304"/>
      <c r="D38" s="295"/>
      <c r="E38" s="295" t="s">
        <v>274</v>
      </c>
      <c r="F38" s="295"/>
      <c r="G38" s="317"/>
      <c r="H38" s="151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2">
        <f t="shared" ref="U38:U40" si="4">H38-SUM(I38:T38)</f>
        <v>0</v>
      </c>
    </row>
    <row r="39" spans="1:21" x14ac:dyDescent="0.3">
      <c r="A39" s="315">
        <v>24</v>
      </c>
      <c r="B39" s="293" t="s">
        <v>275</v>
      </c>
      <c r="C39" s="304"/>
      <c r="D39" s="295"/>
      <c r="E39" s="602" t="s">
        <v>276</v>
      </c>
      <c r="F39" s="602"/>
      <c r="G39" s="603"/>
      <c r="H39" s="151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2">
        <f t="shared" si="4"/>
        <v>0</v>
      </c>
    </row>
    <row r="40" spans="1:21" x14ac:dyDescent="0.3">
      <c r="A40" s="318">
        <v>24</v>
      </c>
      <c r="B40" s="293" t="s">
        <v>277</v>
      </c>
      <c r="C40" s="304"/>
      <c r="D40" s="295"/>
      <c r="E40" s="602" t="s">
        <v>278</v>
      </c>
      <c r="F40" s="602"/>
      <c r="G40" s="603"/>
      <c r="H40" s="151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2">
        <f t="shared" si="4"/>
        <v>0</v>
      </c>
    </row>
    <row r="41" spans="1:21" x14ac:dyDescent="0.3">
      <c r="A41" s="319"/>
      <c r="B41" s="320"/>
      <c r="C41" s="304"/>
      <c r="D41" s="295"/>
      <c r="E41" s="295"/>
      <c r="F41" s="295"/>
      <c r="G41" s="295"/>
      <c r="H41" s="297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9"/>
    </row>
    <row r="42" spans="1:21" ht="31.2" x14ac:dyDescent="0.3">
      <c r="A42" s="321" t="s">
        <v>284</v>
      </c>
      <c r="B42" s="320" t="s">
        <v>285</v>
      </c>
      <c r="C42" s="304"/>
      <c r="D42" s="300" t="s">
        <v>286</v>
      </c>
      <c r="E42" s="300"/>
      <c r="F42" s="295"/>
      <c r="G42" s="322"/>
      <c r="H42" s="151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>
        <f>H42</f>
        <v>0</v>
      </c>
    </row>
    <row r="43" spans="1:21" x14ac:dyDescent="0.3">
      <c r="A43" s="292"/>
      <c r="C43" s="304"/>
      <c r="D43" s="323"/>
      <c r="E43" s="323"/>
      <c r="F43" s="323"/>
      <c r="G43" s="324"/>
      <c r="H43" s="325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0"/>
    </row>
    <row r="44" spans="1:21" ht="16.2" thickBot="1" x14ac:dyDescent="0.35">
      <c r="A44" s="292"/>
      <c r="B44" s="604" t="s">
        <v>287</v>
      </c>
      <c r="C44" s="604"/>
      <c r="D44" s="604"/>
      <c r="E44" s="604"/>
      <c r="F44" s="604"/>
      <c r="G44" s="605"/>
      <c r="H44" s="326">
        <f>SUM(H10:H42)</f>
        <v>0</v>
      </c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</row>
    <row r="45" spans="1:21" ht="16.2" thickBot="1" x14ac:dyDescent="0.35">
      <c r="A45" s="328"/>
      <c r="B45" s="607" t="s">
        <v>288</v>
      </c>
      <c r="C45" s="607"/>
      <c r="D45" s="607"/>
      <c r="E45" s="607"/>
      <c r="F45" s="607"/>
      <c r="G45" s="608"/>
      <c r="H45" s="329"/>
      <c r="I45" s="330">
        <f t="shared" ref="I45:U45" si="5">SUM(I10:I42)-I25-I34-I27-I36</f>
        <v>0</v>
      </c>
      <c r="J45" s="330">
        <f t="shared" si="5"/>
        <v>0</v>
      </c>
      <c r="K45" s="330">
        <f t="shared" si="5"/>
        <v>0</v>
      </c>
      <c r="L45" s="330">
        <f t="shared" si="5"/>
        <v>0</v>
      </c>
      <c r="M45" s="330">
        <f t="shared" si="5"/>
        <v>0</v>
      </c>
      <c r="N45" s="330">
        <f t="shared" si="5"/>
        <v>0</v>
      </c>
      <c r="O45" s="330">
        <f t="shared" si="5"/>
        <v>0</v>
      </c>
      <c r="P45" s="330">
        <f t="shared" si="5"/>
        <v>0</v>
      </c>
      <c r="Q45" s="330">
        <f t="shared" si="5"/>
        <v>0</v>
      </c>
      <c r="R45" s="330">
        <f t="shared" si="5"/>
        <v>0</v>
      </c>
      <c r="S45" s="330">
        <f t="shared" si="5"/>
        <v>0</v>
      </c>
      <c r="T45" s="330">
        <f t="shared" si="5"/>
        <v>0</v>
      </c>
      <c r="U45" s="331">
        <f t="shared" si="5"/>
        <v>0</v>
      </c>
    </row>
    <row r="46" spans="1:21" x14ac:dyDescent="0.3">
      <c r="A46" s="292"/>
      <c r="C46" s="304"/>
      <c r="D46" s="323"/>
      <c r="E46" s="323"/>
      <c r="F46" s="323"/>
      <c r="G46" s="296"/>
      <c r="H46" s="332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</row>
    <row r="47" spans="1:21" x14ac:dyDescent="0.3">
      <c r="A47" s="292"/>
      <c r="C47" s="294" t="s">
        <v>289</v>
      </c>
      <c r="D47" s="323"/>
      <c r="E47" s="323"/>
      <c r="F47" s="323"/>
      <c r="G47" s="296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</row>
    <row r="48" spans="1:21" x14ac:dyDescent="0.3">
      <c r="A48" s="318">
        <v>32</v>
      </c>
      <c r="B48" s="293" t="s">
        <v>290</v>
      </c>
      <c r="C48" s="304"/>
      <c r="D48" s="333" t="s">
        <v>291</v>
      </c>
      <c r="E48" s="334"/>
      <c r="F48" s="323"/>
      <c r="G48" s="323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</row>
    <row r="49" spans="1:21" x14ac:dyDescent="0.3">
      <c r="A49" s="318">
        <v>33</v>
      </c>
      <c r="B49" s="293" t="s">
        <v>290</v>
      </c>
      <c r="C49" s="304"/>
      <c r="D49" s="334"/>
      <c r="E49" s="334" t="s">
        <v>292</v>
      </c>
      <c r="F49" s="323"/>
      <c r="G49" s="323"/>
      <c r="H49" s="290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</row>
    <row r="50" spans="1:21" x14ac:dyDescent="0.3">
      <c r="A50" s="318"/>
      <c r="C50" s="304"/>
      <c r="D50" s="334"/>
      <c r="E50" s="333" t="s">
        <v>293</v>
      </c>
      <c r="F50" s="335"/>
      <c r="G50" s="323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</row>
    <row r="51" spans="1:21" ht="33.6" customHeight="1" x14ac:dyDescent="0.3">
      <c r="A51" s="336">
        <v>34</v>
      </c>
      <c r="B51" s="337" t="s">
        <v>294</v>
      </c>
      <c r="C51" s="304"/>
      <c r="D51" s="323"/>
      <c r="E51" s="323"/>
      <c r="F51" s="609" t="s">
        <v>295</v>
      </c>
      <c r="G51" s="609"/>
      <c r="H51" s="151"/>
      <c r="I51" s="152">
        <f>$H51*3%</f>
        <v>0</v>
      </c>
      <c r="J51" s="152">
        <f>($H51-I51)*1%</f>
        <v>0</v>
      </c>
      <c r="K51" s="152">
        <f>($H51-SUM($I51:J51))*1%</f>
        <v>0</v>
      </c>
      <c r="L51" s="152">
        <f>($H51-SUM($I51:K51))*1%</f>
        <v>0</v>
      </c>
      <c r="M51" s="152">
        <f>($H51-SUM($I51:L51))*1%</f>
        <v>0</v>
      </c>
      <c r="N51" s="152">
        <f>($H51-SUM($I51:M51))*1%</f>
        <v>0</v>
      </c>
      <c r="O51" s="152">
        <f>($H51-SUM($I51:N51))*1%</f>
        <v>0</v>
      </c>
      <c r="P51" s="152">
        <f>($H51-SUM($I51:O51))*1%</f>
        <v>0</v>
      </c>
      <c r="Q51" s="152">
        <f>($H51-SUM($I51:P51))*1%</f>
        <v>0</v>
      </c>
      <c r="R51" s="152">
        <f>($H51-SUM($I51:Q51))*1%</f>
        <v>0</v>
      </c>
      <c r="S51" s="152">
        <f>($H51-SUM($I51:R51))*1%</f>
        <v>0</v>
      </c>
      <c r="T51" s="152">
        <f>($H51-SUM($I51:S51))*1%</f>
        <v>0</v>
      </c>
      <c r="U51" s="152">
        <f>H51-SUM(I51:T51)</f>
        <v>0</v>
      </c>
    </row>
    <row r="52" spans="1:21" x14ac:dyDescent="0.3">
      <c r="A52" s="336">
        <v>35</v>
      </c>
      <c r="B52" s="337" t="s">
        <v>296</v>
      </c>
      <c r="C52" s="304"/>
      <c r="D52" s="323"/>
      <c r="E52" s="323"/>
      <c r="F52" s="609" t="s">
        <v>297</v>
      </c>
      <c r="G52" s="609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2">
        <f t="shared" ref="U52:U54" si="6">H52-SUM(I52:T52)</f>
        <v>0</v>
      </c>
    </row>
    <row r="53" spans="1:21" x14ac:dyDescent="0.3">
      <c r="A53" s="336">
        <v>36</v>
      </c>
      <c r="B53" s="337" t="s">
        <v>298</v>
      </c>
      <c r="C53" s="304"/>
      <c r="D53" s="323"/>
      <c r="E53" s="323"/>
      <c r="F53" s="610" t="s">
        <v>299</v>
      </c>
      <c r="G53" s="610"/>
      <c r="H53" s="151"/>
      <c r="I53" s="152">
        <f>$H53*5%</f>
        <v>0</v>
      </c>
      <c r="J53" s="152">
        <f>($H53-I53)*1%</f>
        <v>0</v>
      </c>
      <c r="K53" s="152">
        <f>($H53-SUM($I53:J53))*1%</f>
        <v>0</v>
      </c>
      <c r="L53" s="152">
        <f>($H53-SUM($I53:K53))*1%</f>
        <v>0</v>
      </c>
      <c r="M53" s="152">
        <f>($H53-SUM($I53:L53))*1%</f>
        <v>0</v>
      </c>
      <c r="N53" s="152">
        <f>($H53-SUM($I53:M53))*1%</f>
        <v>0</v>
      </c>
      <c r="O53" s="152">
        <f>($H53-SUM($I53:N53))*1%</f>
        <v>0</v>
      </c>
      <c r="P53" s="152">
        <f>($H53-SUM($I53:O53))*1%</f>
        <v>0</v>
      </c>
      <c r="Q53" s="152">
        <f>($H53-SUM($I53:P53))*1%</f>
        <v>0</v>
      </c>
      <c r="R53" s="152">
        <f>($H53-SUM($I53:Q53))*1%</f>
        <v>0</v>
      </c>
      <c r="S53" s="152">
        <f>($H53-SUM($I53:R53))*1%</f>
        <v>0</v>
      </c>
      <c r="T53" s="152">
        <f>($H53-SUM($I53:S53))*1%</f>
        <v>0</v>
      </c>
      <c r="U53" s="152">
        <f t="shared" si="6"/>
        <v>0</v>
      </c>
    </row>
    <row r="54" spans="1:21" x14ac:dyDescent="0.3">
      <c r="A54" s="336">
        <v>37</v>
      </c>
      <c r="B54" s="337" t="s">
        <v>300</v>
      </c>
      <c r="C54" s="304"/>
      <c r="D54" s="323"/>
      <c r="E54" s="323"/>
      <c r="F54" s="610" t="s">
        <v>301</v>
      </c>
      <c r="G54" s="610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2">
        <f t="shared" si="6"/>
        <v>0</v>
      </c>
    </row>
    <row r="55" spans="1:21" x14ac:dyDescent="0.3">
      <c r="A55" s="318"/>
      <c r="C55" s="304"/>
      <c r="D55" s="323"/>
      <c r="E55" s="333" t="s">
        <v>302</v>
      </c>
      <c r="F55" s="333"/>
      <c r="G55" s="323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0"/>
    </row>
    <row r="56" spans="1:21" x14ac:dyDescent="0.3">
      <c r="A56" s="318">
        <v>38</v>
      </c>
      <c r="B56" s="293" t="s">
        <v>303</v>
      </c>
      <c r="C56" s="304"/>
      <c r="D56" s="323"/>
      <c r="E56" s="323"/>
      <c r="F56" s="610" t="s">
        <v>304</v>
      </c>
      <c r="G56" s="610"/>
      <c r="H56" s="151"/>
      <c r="I56" s="152">
        <f>$H56*10%</f>
        <v>0</v>
      </c>
      <c r="J56" s="152">
        <f>($H56-I56)*5%</f>
        <v>0</v>
      </c>
      <c r="K56" s="152">
        <f>($H56-SUM($I56:J56))*5%</f>
        <v>0</v>
      </c>
      <c r="L56" s="152">
        <f>($H56-SUM($I56:K56))*5%</f>
        <v>0</v>
      </c>
      <c r="M56" s="152">
        <f>($H56-SUM($I56:L56))*5%</f>
        <v>0</v>
      </c>
      <c r="N56" s="152">
        <f>($H56-SUM($I56:M56))*5%</f>
        <v>0</v>
      </c>
      <c r="O56" s="152">
        <f>($H56-SUM($I56:N56))*5%</f>
        <v>0</v>
      </c>
      <c r="P56" s="152">
        <f>($H56-SUM($I56:O56))*5%</f>
        <v>0</v>
      </c>
      <c r="Q56" s="152">
        <f>($H56-SUM($I56:P56))*5%</f>
        <v>0</v>
      </c>
      <c r="R56" s="152">
        <f>($H56-SUM($I56:Q56))*5%</f>
        <v>0</v>
      </c>
      <c r="S56" s="152">
        <f>($H56-SUM($I56:R56))*5%</f>
        <v>0</v>
      </c>
      <c r="T56" s="152">
        <f>($H56-SUM($I56:S56))*5%</f>
        <v>0</v>
      </c>
      <c r="U56" s="152">
        <f>H56-SUM(I56:T56)</f>
        <v>0</v>
      </c>
    </row>
    <row r="57" spans="1:21" x14ac:dyDescent="0.3">
      <c r="A57" s="318">
        <v>39</v>
      </c>
      <c r="B57" s="293" t="s">
        <v>305</v>
      </c>
      <c r="C57" s="304"/>
      <c r="D57" s="323"/>
      <c r="E57" s="323"/>
      <c r="F57" s="610" t="s">
        <v>306</v>
      </c>
      <c r="G57" s="610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2">
        <f>H57-SUM(I57:T57)</f>
        <v>0</v>
      </c>
    </row>
    <row r="58" spans="1:21" x14ac:dyDescent="0.3">
      <c r="A58" s="318">
        <v>40</v>
      </c>
      <c r="B58" s="293" t="s">
        <v>307</v>
      </c>
      <c r="C58" s="304"/>
      <c r="D58" s="323"/>
      <c r="E58" s="323"/>
      <c r="F58" s="610" t="s">
        <v>308</v>
      </c>
      <c r="G58" s="610"/>
      <c r="H58" s="151"/>
      <c r="I58" s="152">
        <f>$H58*10%</f>
        <v>0</v>
      </c>
      <c r="J58" s="152">
        <f>($H58-I58)*5%</f>
        <v>0</v>
      </c>
      <c r="K58" s="152">
        <f>($H58-SUM($I58:J58))*5%</f>
        <v>0</v>
      </c>
      <c r="L58" s="152">
        <f>($H58-SUM($I58:K58))*5%</f>
        <v>0</v>
      </c>
      <c r="M58" s="152">
        <f>($H58-SUM($I58:L58))*5%</f>
        <v>0</v>
      </c>
      <c r="N58" s="152">
        <f>($H58-SUM($I58:M58))*5%</f>
        <v>0</v>
      </c>
      <c r="O58" s="152">
        <f>($H58-SUM($I58:N58))*5%</f>
        <v>0</v>
      </c>
      <c r="P58" s="152">
        <f>($H58-SUM($I58:O58))*5%</f>
        <v>0</v>
      </c>
      <c r="Q58" s="152">
        <f>($H58-SUM($I58:P58))*5%</f>
        <v>0</v>
      </c>
      <c r="R58" s="152">
        <f>($H58-SUM($I58:Q58))*5%</f>
        <v>0</v>
      </c>
      <c r="S58" s="152">
        <f>($H58-SUM($I58:R58))*5%</f>
        <v>0</v>
      </c>
      <c r="T58" s="152">
        <f>($H58-SUM($I58:S58))*5%</f>
        <v>0</v>
      </c>
      <c r="U58" s="152">
        <f>H58-SUM(I58:T58)</f>
        <v>0</v>
      </c>
    </row>
    <row r="59" spans="1:21" x14ac:dyDescent="0.3">
      <c r="A59" s="318">
        <v>41</v>
      </c>
      <c r="B59" s="293" t="s">
        <v>309</v>
      </c>
      <c r="C59" s="304"/>
      <c r="D59" s="323"/>
      <c r="E59" s="323"/>
      <c r="F59" s="610" t="s">
        <v>310</v>
      </c>
      <c r="G59" s="610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2">
        <f>H59-SUM(I59:T59)</f>
        <v>0</v>
      </c>
    </row>
    <row r="60" spans="1:21" x14ac:dyDescent="0.3">
      <c r="A60" s="318"/>
      <c r="C60" s="304"/>
      <c r="D60" s="323"/>
      <c r="E60" s="323"/>
      <c r="F60" s="335"/>
      <c r="G60" s="323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</row>
    <row r="61" spans="1:21" x14ac:dyDescent="0.3">
      <c r="A61" s="318" t="s">
        <v>227</v>
      </c>
      <c r="B61" s="293" t="s">
        <v>227</v>
      </c>
      <c r="C61" s="304"/>
      <c r="D61" s="323"/>
      <c r="E61" s="334" t="s">
        <v>311</v>
      </c>
      <c r="F61" s="323"/>
      <c r="G61" s="323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</row>
    <row r="62" spans="1:21" x14ac:dyDescent="0.3">
      <c r="A62" s="318">
        <v>42</v>
      </c>
      <c r="B62" s="293" t="s">
        <v>312</v>
      </c>
      <c r="C62" s="304"/>
      <c r="D62" s="323"/>
      <c r="E62" s="323"/>
      <c r="F62" s="610" t="s">
        <v>313</v>
      </c>
      <c r="G62" s="61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2">
        <f>H62-SUM(I62:T62)</f>
        <v>0</v>
      </c>
    </row>
    <row r="63" spans="1:21" x14ac:dyDescent="0.3">
      <c r="A63" s="318"/>
      <c r="C63" s="304"/>
      <c r="D63" s="323"/>
      <c r="E63" s="323"/>
      <c r="F63" s="612" t="s">
        <v>314</v>
      </c>
      <c r="G63" s="613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0"/>
    </row>
    <row r="64" spans="1:21" x14ac:dyDescent="0.3">
      <c r="A64" s="318">
        <v>43</v>
      </c>
      <c r="B64" s="293" t="s">
        <v>315</v>
      </c>
      <c r="C64" s="304"/>
      <c r="D64" s="323"/>
      <c r="E64" s="323"/>
      <c r="F64" s="610" t="s">
        <v>316</v>
      </c>
      <c r="G64" s="611"/>
      <c r="H64" s="151"/>
      <c r="I64" s="152">
        <f>$H64*3%</f>
        <v>0</v>
      </c>
      <c r="J64" s="152">
        <f>($H64-I64)*3%</f>
        <v>0</v>
      </c>
      <c r="K64" s="152">
        <f>($H64-SUM($I64:J64))*3%</f>
        <v>0</v>
      </c>
      <c r="L64" s="152">
        <f>($H64-SUM($I64:K64))*3%</f>
        <v>0</v>
      </c>
      <c r="M64" s="152">
        <f>($H64-SUM($I64:L64))*3%</f>
        <v>0</v>
      </c>
      <c r="N64" s="152">
        <f>($H64-SUM($I64:M64))*3%</f>
        <v>0</v>
      </c>
      <c r="O64" s="152">
        <f>($H64-SUM($I64:N64))*3%</f>
        <v>0</v>
      </c>
      <c r="P64" s="152">
        <f>($H64-SUM($I64:O64))*3%</f>
        <v>0</v>
      </c>
      <c r="Q64" s="152">
        <f>($H64-SUM($I64:P64))*3%</f>
        <v>0</v>
      </c>
      <c r="R64" s="152">
        <f>($H64-SUM($I64:Q64))*3%</f>
        <v>0</v>
      </c>
      <c r="S64" s="152">
        <f>($H64-SUM($I64:R64))*3%</f>
        <v>0</v>
      </c>
      <c r="T64" s="152">
        <f>($H64-SUM($I64:S64))*3%</f>
        <v>0</v>
      </c>
      <c r="U64" s="152">
        <f>H64-SUM(I64:T64)</f>
        <v>0</v>
      </c>
    </row>
    <row r="65" spans="1:21" x14ac:dyDescent="0.3">
      <c r="A65" s="318">
        <v>44</v>
      </c>
      <c r="B65" s="293" t="s">
        <v>317</v>
      </c>
      <c r="C65" s="304"/>
      <c r="D65" s="323"/>
      <c r="E65" s="323"/>
      <c r="F65" s="610" t="s">
        <v>318</v>
      </c>
      <c r="G65" s="611"/>
      <c r="H65" s="151"/>
      <c r="I65" s="152">
        <f>$H65*10%</f>
        <v>0</v>
      </c>
      <c r="J65" s="152">
        <f>($H65-I65)*5%</f>
        <v>0</v>
      </c>
      <c r="K65" s="152">
        <f>($H65-SUM($I65:J65))*5%</f>
        <v>0</v>
      </c>
      <c r="L65" s="152">
        <f>($H65-SUM($I65:K65))*5%</f>
        <v>0</v>
      </c>
      <c r="M65" s="152">
        <f>($H65-SUM($I65:L65))*5%</f>
        <v>0</v>
      </c>
      <c r="N65" s="152">
        <f>($H65-SUM($I65:M65))*5%</f>
        <v>0</v>
      </c>
      <c r="O65" s="152">
        <f>($H65-SUM($I65:N65))*5%</f>
        <v>0</v>
      </c>
      <c r="P65" s="152">
        <f>($H65-SUM($I65:O65))*5%</f>
        <v>0</v>
      </c>
      <c r="Q65" s="152">
        <f>($H65-SUM($I65:P65))*5%</f>
        <v>0</v>
      </c>
      <c r="R65" s="152">
        <f>($H65-SUM($I65:Q65))*5%</f>
        <v>0</v>
      </c>
      <c r="S65" s="152">
        <f>($H65-SUM($I65:R65))*5%</f>
        <v>0</v>
      </c>
      <c r="T65" s="152">
        <f>($H65-SUM($I65:S65))*5%</f>
        <v>0</v>
      </c>
      <c r="U65" s="152">
        <f t="shared" ref="U65:U67" si="7">H65-SUM(I65:T65)</f>
        <v>0</v>
      </c>
    </row>
    <row r="66" spans="1:21" x14ac:dyDescent="0.3">
      <c r="A66" s="318">
        <v>45</v>
      </c>
      <c r="B66" s="293" t="s">
        <v>319</v>
      </c>
      <c r="C66" s="304"/>
      <c r="D66" s="323"/>
      <c r="E66" s="323"/>
      <c r="F66" s="610" t="s">
        <v>320</v>
      </c>
      <c r="G66" s="611"/>
      <c r="H66" s="151"/>
      <c r="I66" s="152">
        <f>$H66*12.5%</f>
        <v>0</v>
      </c>
      <c r="J66" s="152">
        <f t="shared" ref="J66" si="8">($H66-I66)*5%</f>
        <v>0</v>
      </c>
      <c r="K66" s="152">
        <f>($H66-SUM($I66:J66))*5%</f>
        <v>0</v>
      </c>
      <c r="L66" s="152">
        <f>($H66-SUM($I66:K66))*5%</f>
        <v>0</v>
      </c>
      <c r="M66" s="152">
        <f>($H66-SUM($I66:L66))*5%</f>
        <v>0</v>
      </c>
      <c r="N66" s="152">
        <f>($H66-SUM($I66:M66))*5%</f>
        <v>0</v>
      </c>
      <c r="O66" s="152">
        <f>($H66-SUM($I66:N66))*5%</f>
        <v>0</v>
      </c>
      <c r="P66" s="152">
        <f>($H66-SUM($I66:O66))*5%</f>
        <v>0</v>
      </c>
      <c r="Q66" s="152">
        <f>($H66-SUM($I66:P66))*5%</f>
        <v>0</v>
      </c>
      <c r="R66" s="152">
        <f>($H66-SUM($I66:Q66))*5%</f>
        <v>0</v>
      </c>
      <c r="S66" s="152">
        <f>($H66-SUM($I66:R66))*5%</f>
        <v>0</v>
      </c>
      <c r="T66" s="152">
        <f>($H66-SUM($I66:S66))*5%</f>
        <v>0</v>
      </c>
      <c r="U66" s="152">
        <f t="shared" si="7"/>
        <v>0</v>
      </c>
    </row>
    <row r="67" spans="1:21" x14ac:dyDescent="0.3">
      <c r="A67" s="318">
        <v>46</v>
      </c>
      <c r="B67" s="293" t="s">
        <v>321</v>
      </c>
      <c r="C67" s="304"/>
      <c r="D67" s="323"/>
      <c r="E67" s="323"/>
      <c r="F67" s="610" t="s">
        <v>322</v>
      </c>
      <c r="G67" s="611"/>
      <c r="H67" s="151"/>
      <c r="I67" s="152">
        <f>$H67*12.5%</f>
        <v>0</v>
      </c>
      <c r="J67" s="152">
        <f>($H67-I67)*10%</f>
        <v>0</v>
      </c>
      <c r="K67" s="152">
        <f>($H67-SUM($I67:J67))*10%</f>
        <v>0</v>
      </c>
      <c r="L67" s="152">
        <f>($H67-SUM($I67:K67))*10%</f>
        <v>0</v>
      </c>
      <c r="M67" s="152">
        <f>($H67-SUM($I67:L67))*10%</f>
        <v>0</v>
      </c>
      <c r="N67" s="152">
        <f>($H67-SUM($I67:M67))*10%</f>
        <v>0</v>
      </c>
      <c r="O67" s="152">
        <f>($H67-SUM($I67:N67))*10%</f>
        <v>0</v>
      </c>
      <c r="P67" s="152">
        <f>($H67-SUM($I67:O67))*10%</f>
        <v>0</v>
      </c>
      <c r="Q67" s="152">
        <f>($H67-SUM($I67:P67))*10%</f>
        <v>0</v>
      </c>
      <c r="R67" s="152">
        <f>($H67-SUM($I67:Q67))*10%</f>
        <v>0</v>
      </c>
      <c r="S67" s="152">
        <f>($H67-SUM($I67:R67))*10%</f>
        <v>0</v>
      </c>
      <c r="T67" s="152">
        <f>($H67-SUM($I67:S67))*10%</f>
        <v>0</v>
      </c>
      <c r="U67" s="152">
        <f t="shared" si="7"/>
        <v>0</v>
      </c>
    </row>
    <row r="68" spans="1:21" x14ac:dyDescent="0.3">
      <c r="A68" s="318">
        <v>47</v>
      </c>
      <c r="B68" s="293" t="s">
        <v>323</v>
      </c>
      <c r="C68" s="304"/>
      <c r="D68" s="323"/>
      <c r="E68" s="323"/>
      <c r="F68" s="610" t="s">
        <v>324</v>
      </c>
      <c r="G68" s="611"/>
      <c r="H68" s="151"/>
      <c r="I68" s="152">
        <f>H68</f>
        <v>0</v>
      </c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spans="1:21" x14ac:dyDescent="0.3">
      <c r="A69" s="318"/>
      <c r="C69" s="304"/>
      <c r="D69" s="323"/>
      <c r="E69" s="323"/>
      <c r="F69" s="335"/>
      <c r="G69" s="323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</row>
    <row r="70" spans="1:21" x14ac:dyDescent="0.3">
      <c r="A70" s="318"/>
      <c r="C70" s="304"/>
      <c r="D70" s="334" t="s">
        <v>325</v>
      </c>
      <c r="E70" s="334"/>
      <c r="F70" s="323"/>
      <c r="G70" s="323"/>
      <c r="H70" s="290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0"/>
    </row>
    <row r="71" spans="1:21" x14ac:dyDescent="0.3">
      <c r="A71" s="318"/>
      <c r="C71" s="304"/>
      <c r="D71" s="323"/>
      <c r="E71" s="610" t="s">
        <v>326</v>
      </c>
      <c r="F71" s="610"/>
      <c r="G71" s="611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spans="1:21" x14ac:dyDescent="0.3">
      <c r="A72" s="318">
        <v>48</v>
      </c>
      <c r="B72" s="293" t="s">
        <v>327</v>
      </c>
      <c r="C72" s="304"/>
      <c r="D72" s="323"/>
      <c r="E72" s="323"/>
      <c r="F72" s="610" t="s">
        <v>328</v>
      </c>
      <c r="G72" s="611"/>
      <c r="H72" s="151"/>
      <c r="I72" s="152">
        <f>H72</f>
        <v>0</v>
      </c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spans="1:21" x14ac:dyDescent="0.3">
      <c r="A73" s="318">
        <v>49</v>
      </c>
      <c r="B73" s="293" t="s">
        <v>329</v>
      </c>
      <c r="C73" s="304"/>
      <c r="D73" s="323"/>
      <c r="E73" s="323"/>
      <c r="F73" s="610" t="s">
        <v>330</v>
      </c>
      <c r="G73" s="61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2">
        <f>H73-SUM(I73:T73)</f>
        <v>0</v>
      </c>
    </row>
    <row r="74" spans="1:21" x14ac:dyDescent="0.3">
      <c r="A74" s="318" t="s">
        <v>331</v>
      </c>
      <c r="B74" s="320" t="s">
        <v>332</v>
      </c>
      <c r="C74" s="304"/>
      <c r="D74" s="323"/>
      <c r="E74" s="610" t="s">
        <v>333</v>
      </c>
      <c r="F74" s="610"/>
      <c r="G74" s="61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2">
        <f>H74-SUM(I74:T74)</f>
        <v>0</v>
      </c>
    </row>
    <row r="75" spans="1:21" x14ac:dyDescent="0.3">
      <c r="A75" s="318">
        <v>52</v>
      </c>
      <c r="B75" s="293" t="s">
        <v>334</v>
      </c>
      <c r="C75" s="304"/>
      <c r="D75" s="334" t="s">
        <v>335</v>
      </c>
      <c r="E75" s="323"/>
      <c r="F75" s="323"/>
      <c r="G75" s="323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spans="1:21" x14ac:dyDescent="0.3">
      <c r="A76" s="318">
        <v>53</v>
      </c>
      <c r="B76" s="320" t="s">
        <v>336</v>
      </c>
      <c r="C76" s="304"/>
      <c r="D76" s="610" t="s">
        <v>337</v>
      </c>
      <c r="E76" s="610"/>
      <c r="F76" s="610"/>
      <c r="G76" s="611"/>
      <c r="H76" s="151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>
        <f>H76</f>
        <v>0</v>
      </c>
    </row>
    <row r="77" spans="1:21" x14ac:dyDescent="0.3">
      <c r="A77" s="318"/>
      <c r="C77" s="304"/>
      <c r="D77" s="323"/>
      <c r="E77" s="323"/>
      <c r="F77" s="323"/>
      <c r="G77" s="323"/>
      <c r="H77" s="290"/>
      <c r="I77" s="290"/>
      <c r="J77" s="290"/>
      <c r="K77" s="290"/>
      <c r="L77" s="290"/>
      <c r="M77" s="290"/>
      <c r="N77" s="290"/>
      <c r="O77" s="332"/>
      <c r="P77" s="290"/>
      <c r="Q77" s="290"/>
      <c r="R77" s="290"/>
      <c r="S77" s="290"/>
      <c r="T77" s="290"/>
      <c r="U77" s="290"/>
    </row>
    <row r="78" spans="1:21" x14ac:dyDescent="0.3">
      <c r="A78" s="318"/>
      <c r="C78" s="294"/>
      <c r="D78" s="334" t="s">
        <v>338</v>
      </c>
      <c r="E78" s="620"/>
      <c r="F78" s="620"/>
      <c r="G78" s="621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</row>
    <row r="79" spans="1:21" x14ac:dyDescent="0.3">
      <c r="A79" s="318">
        <v>54</v>
      </c>
      <c r="B79" s="293" t="s">
        <v>339</v>
      </c>
      <c r="C79" s="304"/>
      <c r="D79" s="323"/>
      <c r="E79" s="614" t="s">
        <v>338</v>
      </c>
      <c r="F79" s="614"/>
      <c r="G79" s="615"/>
      <c r="H79" s="151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>
        <f>H79</f>
        <v>0</v>
      </c>
    </row>
    <row r="80" spans="1:21" x14ac:dyDescent="0.3">
      <c r="A80" s="292"/>
      <c r="B80" s="616" t="s">
        <v>340</v>
      </c>
      <c r="C80" s="617"/>
      <c r="D80" s="617"/>
      <c r="E80" s="617"/>
      <c r="F80" s="617"/>
      <c r="G80" s="617"/>
      <c r="H80" s="283">
        <f>SUM(H51:H79)</f>
        <v>0</v>
      </c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</row>
    <row r="81" spans="1:21" ht="16.2" thickBot="1" x14ac:dyDescent="0.35">
      <c r="A81" s="292"/>
      <c r="B81" s="618" t="s">
        <v>341</v>
      </c>
      <c r="C81" s="618"/>
      <c r="D81" s="618"/>
      <c r="E81" s="618"/>
      <c r="F81" s="618"/>
      <c r="G81" s="619"/>
      <c r="H81" s="339"/>
      <c r="I81" s="340">
        <f>SUM(I51:I79)</f>
        <v>0</v>
      </c>
      <c r="J81" s="340">
        <f t="shared" ref="J81:U81" si="9">SUM(J51:J79)</f>
        <v>0</v>
      </c>
      <c r="K81" s="340">
        <f t="shared" si="9"/>
        <v>0</v>
      </c>
      <c r="L81" s="340">
        <f t="shared" si="9"/>
        <v>0</v>
      </c>
      <c r="M81" s="340">
        <f t="shared" si="9"/>
        <v>0</v>
      </c>
      <c r="N81" s="340">
        <f t="shared" si="9"/>
        <v>0</v>
      </c>
      <c r="O81" s="340">
        <f t="shared" si="9"/>
        <v>0</v>
      </c>
      <c r="P81" s="340">
        <f t="shared" si="9"/>
        <v>0</v>
      </c>
      <c r="Q81" s="340">
        <f t="shared" si="9"/>
        <v>0</v>
      </c>
      <c r="R81" s="340">
        <f t="shared" si="9"/>
        <v>0</v>
      </c>
      <c r="S81" s="340">
        <f t="shared" si="9"/>
        <v>0</v>
      </c>
      <c r="T81" s="340">
        <f t="shared" si="9"/>
        <v>0</v>
      </c>
      <c r="U81" s="340">
        <f t="shared" si="9"/>
        <v>0</v>
      </c>
    </row>
    <row r="82" spans="1:21" ht="16.2" thickTop="1" x14ac:dyDescent="0.3">
      <c r="A82" s="292"/>
      <c r="C82" s="304"/>
      <c r="D82" s="323"/>
      <c r="E82" s="323"/>
      <c r="F82" s="323"/>
      <c r="G82" s="323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</row>
    <row r="83" spans="1:21" s="346" customFormat="1" x14ac:dyDescent="0.3">
      <c r="A83" s="341"/>
      <c r="B83" s="342"/>
      <c r="C83" s="343" t="s">
        <v>342</v>
      </c>
      <c r="D83" s="344"/>
      <c r="E83" s="344"/>
      <c r="F83" s="344"/>
      <c r="G83" s="345"/>
      <c r="H83" s="284"/>
      <c r="I83" s="284">
        <f>I45-I81</f>
        <v>0</v>
      </c>
      <c r="J83" s="284">
        <f t="shared" ref="J83:U83" si="10">J45-J81</f>
        <v>0</v>
      </c>
      <c r="K83" s="284">
        <f t="shared" si="10"/>
        <v>0</v>
      </c>
      <c r="L83" s="284">
        <f t="shared" si="10"/>
        <v>0</v>
      </c>
      <c r="M83" s="284">
        <f t="shared" si="10"/>
        <v>0</v>
      </c>
      <c r="N83" s="284">
        <f t="shared" si="10"/>
        <v>0</v>
      </c>
      <c r="O83" s="284">
        <f t="shared" si="10"/>
        <v>0</v>
      </c>
      <c r="P83" s="284">
        <f t="shared" si="10"/>
        <v>0</v>
      </c>
      <c r="Q83" s="284">
        <f t="shared" si="10"/>
        <v>0</v>
      </c>
      <c r="R83" s="284">
        <f t="shared" si="10"/>
        <v>0</v>
      </c>
      <c r="S83" s="284">
        <f t="shared" si="10"/>
        <v>0</v>
      </c>
      <c r="T83" s="284">
        <f t="shared" si="10"/>
        <v>0</v>
      </c>
      <c r="U83" s="284">
        <f t="shared" si="10"/>
        <v>0</v>
      </c>
    </row>
    <row r="84" spans="1:21" ht="16.2" thickBot="1" x14ac:dyDescent="0.35">
      <c r="A84" s="292"/>
      <c r="B84" s="342"/>
      <c r="C84" s="347" t="s">
        <v>343</v>
      </c>
      <c r="D84" s="348"/>
      <c r="E84" s="348"/>
      <c r="F84" s="348"/>
      <c r="G84" s="348"/>
      <c r="H84" s="340"/>
      <c r="I84" s="340">
        <f>I83</f>
        <v>0</v>
      </c>
      <c r="J84" s="340">
        <f>I84+J83</f>
        <v>0</v>
      </c>
      <c r="K84" s="340">
        <f t="shared" ref="K84:T84" si="11">J84+K83</f>
        <v>0</v>
      </c>
      <c r="L84" s="340">
        <f t="shared" si="11"/>
        <v>0</v>
      </c>
      <c r="M84" s="340">
        <f t="shared" si="11"/>
        <v>0</v>
      </c>
      <c r="N84" s="340">
        <f t="shared" si="11"/>
        <v>0</v>
      </c>
      <c r="O84" s="340">
        <f t="shared" si="11"/>
        <v>0</v>
      </c>
      <c r="P84" s="340">
        <f t="shared" si="11"/>
        <v>0</v>
      </c>
      <c r="Q84" s="340">
        <f t="shared" si="11"/>
        <v>0</v>
      </c>
      <c r="R84" s="340">
        <f t="shared" si="11"/>
        <v>0</v>
      </c>
      <c r="S84" s="340">
        <f t="shared" si="11"/>
        <v>0</v>
      </c>
      <c r="T84" s="340">
        <f t="shared" si="11"/>
        <v>0</v>
      </c>
      <c r="U84" s="340">
        <f>T84+U83</f>
        <v>0</v>
      </c>
    </row>
    <row r="85" spans="1:21" ht="16.2" thickTop="1" x14ac:dyDescent="0.3">
      <c r="A85" s="292"/>
      <c r="B85" s="286"/>
      <c r="C85" s="349"/>
      <c r="D85" s="350"/>
      <c r="E85" s="350"/>
      <c r="F85" s="350"/>
      <c r="G85" s="351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</row>
    <row r="86" spans="1:21" x14ac:dyDescent="0.3">
      <c r="A86" s="318">
        <v>55</v>
      </c>
      <c r="B86" s="293" t="s">
        <v>344</v>
      </c>
      <c r="C86" s="294" t="s">
        <v>345</v>
      </c>
      <c r="D86" s="323"/>
      <c r="E86" s="323"/>
      <c r="F86" s="323"/>
      <c r="G86" s="296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</row>
    <row r="87" spans="1:21" x14ac:dyDescent="0.3">
      <c r="A87" s="321"/>
      <c r="C87" s="294" t="s">
        <v>346</v>
      </c>
      <c r="D87" s="323"/>
      <c r="E87" s="323"/>
      <c r="F87" s="323"/>
      <c r="G87" s="296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</row>
    <row r="88" spans="1:21" x14ac:dyDescent="0.3">
      <c r="A88" s="315"/>
      <c r="C88" s="304"/>
      <c r="D88" s="334" t="s">
        <v>347</v>
      </c>
      <c r="E88" s="334"/>
      <c r="F88" s="323"/>
      <c r="G88" s="296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</row>
    <row r="89" spans="1:21" x14ac:dyDescent="0.3">
      <c r="A89" s="315"/>
      <c r="C89" s="304"/>
      <c r="D89" s="334" t="s">
        <v>348</v>
      </c>
      <c r="E89" s="334"/>
      <c r="F89" s="323"/>
      <c r="G89" s="296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</row>
    <row r="90" spans="1:21" x14ac:dyDescent="0.3">
      <c r="A90" s="315">
        <v>55</v>
      </c>
      <c r="B90" s="293" t="s">
        <v>344</v>
      </c>
      <c r="C90" s="304"/>
      <c r="D90" s="334"/>
      <c r="E90" s="323" t="s">
        <v>349</v>
      </c>
      <c r="F90" s="323"/>
      <c r="G90" s="296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</row>
    <row r="91" spans="1:21" x14ac:dyDescent="0.3">
      <c r="A91" s="315">
        <v>55</v>
      </c>
      <c r="B91" s="293" t="s">
        <v>344</v>
      </c>
      <c r="C91" s="304"/>
      <c r="D91" s="334"/>
      <c r="E91" s="323" t="s">
        <v>350</v>
      </c>
      <c r="F91" s="323"/>
      <c r="G91" s="296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</row>
    <row r="92" spans="1:21" x14ac:dyDescent="0.3">
      <c r="A92" s="315">
        <v>55</v>
      </c>
      <c r="B92" s="293" t="s">
        <v>344</v>
      </c>
      <c r="C92" s="304"/>
      <c r="D92" s="334"/>
      <c r="E92" s="323" t="s">
        <v>351</v>
      </c>
      <c r="F92" s="323"/>
      <c r="G92" s="296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</row>
    <row r="93" spans="1:21" x14ac:dyDescent="0.3">
      <c r="A93" s="315">
        <v>55</v>
      </c>
      <c r="B93" s="293" t="s">
        <v>344</v>
      </c>
      <c r="C93" s="304"/>
      <c r="D93" s="323"/>
      <c r="E93" s="323" t="s">
        <v>352</v>
      </c>
      <c r="F93" s="323"/>
      <c r="G93" s="296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</row>
    <row r="94" spans="1:21" x14ac:dyDescent="0.3">
      <c r="A94" s="315">
        <v>55</v>
      </c>
      <c r="B94" s="293" t="s">
        <v>344</v>
      </c>
      <c r="C94" s="352"/>
      <c r="D94" s="353" t="s">
        <v>353</v>
      </c>
      <c r="E94" s="353"/>
      <c r="F94" s="354"/>
      <c r="G94" s="355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</row>
    <row r="95" spans="1:21" ht="16.2" thickBot="1" x14ac:dyDescent="0.35">
      <c r="A95" s="356"/>
      <c r="B95" s="357"/>
      <c r="C95" s="358" t="s">
        <v>354</v>
      </c>
      <c r="D95" s="359"/>
      <c r="E95" s="359"/>
      <c r="F95" s="359"/>
      <c r="G95" s="359"/>
      <c r="H95" s="283">
        <f t="shared" ref="H95:T95" si="12">SUM(H88:H94)</f>
        <v>0</v>
      </c>
      <c r="I95" s="360">
        <f t="shared" si="12"/>
        <v>0</v>
      </c>
      <c r="J95" s="360">
        <f t="shared" si="12"/>
        <v>0</v>
      </c>
      <c r="K95" s="360">
        <f t="shared" si="12"/>
        <v>0</v>
      </c>
      <c r="L95" s="360">
        <f t="shared" si="12"/>
        <v>0</v>
      </c>
      <c r="M95" s="360">
        <f t="shared" si="12"/>
        <v>0</v>
      </c>
      <c r="N95" s="360">
        <f t="shared" si="12"/>
        <v>0</v>
      </c>
      <c r="O95" s="360">
        <f t="shared" si="12"/>
        <v>0</v>
      </c>
      <c r="P95" s="360">
        <f t="shared" si="12"/>
        <v>0</v>
      </c>
      <c r="Q95" s="360">
        <f t="shared" si="12"/>
        <v>0</v>
      </c>
      <c r="R95" s="360">
        <f t="shared" si="12"/>
        <v>0</v>
      </c>
      <c r="S95" s="360">
        <f t="shared" si="12"/>
        <v>0</v>
      </c>
      <c r="T95" s="360">
        <f t="shared" si="12"/>
        <v>0</v>
      </c>
      <c r="U95" s="360">
        <f>SUM(U88:U94)</f>
        <v>0</v>
      </c>
    </row>
    <row r="96" spans="1:21" ht="16.2" thickTop="1" x14ac:dyDescent="0.3">
      <c r="C96" s="350"/>
      <c r="D96" s="350"/>
      <c r="E96" s="350"/>
      <c r="F96" s="350"/>
      <c r="G96" s="350"/>
      <c r="H96" s="361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</row>
    <row r="97" spans="3:21" x14ac:dyDescent="0.3">
      <c r="C97" s="335" t="s">
        <v>355</v>
      </c>
      <c r="D97" s="323"/>
      <c r="E97" s="323"/>
      <c r="F97" s="323"/>
      <c r="G97" s="323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</row>
    <row r="98" spans="3:21" x14ac:dyDescent="0.3">
      <c r="C98" s="335"/>
      <c r="D98" s="323"/>
      <c r="E98" s="323"/>
      <c r="F98" s="323"/>
      <c r="G98" s="323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</row>
    <row r="99" spans="3:21" x14ac:dyDescent="0.3">
      <c r="C99" s="363"/>
      <c r="D99" s="363"/>
      <c r="E99" s="363"/>
      <c r="F99" s="363"/>
      <c r="G99" s="363"/>
      <c r="H99" s="363"/>
      <c r="I99" s="363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</row>
    <row r="100" spans="3:21" x14ac:dyDescent="0.3">
      <c r="D100" s="363" t="s">
        <v>356</v>
      </c>
    </row>
    <row r="102" spans="3:21" ht="16.2" thickBot="1" x14ac:dyDescent="0.35"/>
    <row r="103" spans="3:21" ht="16.2" customHeight="1" thickBot="1" x14ac:dyDescent="0.35">
      <c r="D103" s="623" t="s">
        <v>357</v>
      </c>
      <c r="E103" s="624"/>
      <c r="F103" s="624"/>
      <c r="G103" s="625"/>
      <c r="H103" s="626" t="s">
        <v>358</v>
      </c>
      <c r="I103" s="626"/>
      <c r="J103" s="626"/>
      <c r="K103" s="626"/>
      <c r="L103" s="627"/>
    </row>
    <row r="104" spans="3:21" x14ac:dyDescent="0.3">
      <c r="D104" s="634"/>
      <c r="E104" s="635"/>
      <c r="F104" s="635"/>
      <c r="G104" s="636"/>
      <c r="H104" s="628"/>
      <c r="I104" s="628"/>
      <c r="J104" s="628"/>
      <c r="K104" s="628"/>
      <c r="L104" s="629"/>
    </row>
    <row r="105" spans="3:21" x14ac:dyDescent="0.3">
      <c r="D105" s="596"/>
      <c r="E105" s="597"/>
      <c r="F105" s="597"/>
      <c r="G105" s="598"/>
      <c r="H105" s="630"/>
      <c r="I105" s="630"/>
      <c r="J105" s="630"/>
      <c r="K105" s="630"/>
      <c r="L105" s="631"/>
    </row>
    <row r="106" spans="3:21" x14ac:dyDescent="0.3">
      <c r="D106" s="596"/>
      <c r="E106" s="597"/>
      <c r="F106" s="597"/>
      <c r="G106" s="598"/>
      <c r="H106" s="630"/>
      <c r="I106" s="630"/>
      <c r="J106" s="630"/>
      <c r="K106" s="630"/>
      <c r="L106" s="631"/>
    </row>
    <row r="107" spans="3:21" x14ac:dyDescent="0.3">
      <c r="D107" s="596"/>
      <c r="E107" s="597"/>
      <c r="F107" s="597"/>
      <c r="G107" s="598"/>
      <c r="H107" s="630"/>
      <c r="I107" s="630"/>
      <c r="J107" s="630"/>
      <c r="K107" s="630"/>
      <c r="L107" s="631"/>
    </row>
    <row r="108" spans="3:21" x14ac:dyDescent="0.3">
      <c r="D108" s="596"/>
      <c r="E108" s="597"/>
      <c r="F108" s="597"/>
      <c r="G108" s="598"/>
      <c r="H108" s="630"/>
      <c r="I108" s="630"/>
      <c r="J108" s="630"/>
      <c r="K108" s="630"/>
      <c r="L108" s="631"/>
    </row>
    <row r="109" spans="3:21" x14ac:dyDescent="0.3">
      <c r="D109" s="596"/>
      <c r="E109" s="597"/>
      <c r="F109" s="597"/>
      <c r="G109" s="598"/>
      <c r="H109" s="630"/>
      <c r="I109" s="630"/>
      <c r="J109" s="630"/>
      <c r="K109" s="630"/>
      <c r="L109" s="631"/>
    </row>
    <row r="110" spans="3:21" x14ac:dyDescent="0.3">
      <c r="D110" s="596"/>
      <c r="E110" s="597"/>
      <c r="F110" s="597"/>
      <c r="G110" s="598"/>
      <c r="H110" s="630"/>
      <c r="I110" s="630"/>
      <c r="J110" s="630"/>
      <c r="K110" s="630"/>
      <c r="L110" s="631"/>
    </row>
    <row r="111" spans="3:21" x14ac:dyDescent="0.3">
      <c r="D111" s="596"/>
      <c r="E111" s="597"/>
      <c r="F111" s="597"/>
      <c r="G111" s="598"/>
      <c r="H111" s="630"/>
      <c r="I111" s="630"/>
      <c r="J111" s="630"/>
      <c r="K111" s="630"/>
      <c r="L111" s="631"/>
    </row>
    <row r="112" spans="3:21" ht="16.2" thickBot="1" x14ac:dyDescent="0.35">
      <c r="D112" s="593"/>
      <c r="E112" s="594"/>
      <c r="F112" s="594"/>
      <c r="G112" s="595"/>
      <c r="H112" s="632"/>
      <c r="I112" s="632"/>
      <c r="J112" s="632"/>
      <c r="K112" s="632"/>
      <c r="L112" s="633"/>
    </row>
    <row r="114" spans="1:12" x14ac:dyDescent="0.3">
      <c r="A114" s="365"/>
    </row>
    <row r="116" spans="1:12" ht="59.25" customHeight="1" x14ac:dyDescent="0.3">
      <c r="D116" s="622"/>
      <c r="E116" s="622"/>
      <c r="F116" s="622"/>
      <c r="G116" s="622"/>
      <c r="H116" s="622"/>
      <c r="I116" s="622"/>
      <c r="J116" s="622"/>
      <c r="K116" s="622"/>
      <c r="L116" s="622"/>
    </row>
  </sheetData>
  <sheetProtection algorithmName="SHA-512" hashValue="r88oN7X9pXoNDp9sh6Ga62g0BA+7XIA5LDGnyE5rlvuP2KsO+Yt93YzvPvww2mTCYDvFNm4znpqlYQXeGjyBbg==" saltValue="BcFY9iCDAt3TwR5UIqJFqQ==" spinCount="100000" sheet="1" objects="1" scenarios="1"/>
  <mergeCells count="61">
    <mergeCell ref="D116:F116"/>
    <mergeCell ref="G116:L116"/>
    <mergeCell ref="D103:G103"/>
    <mergeCell ref="H103:L103"/>
    <mergeCell ref="H104:L104"/>
    <mergeCell ref="H105:L105"/>
    <mergeCell ref="H106:L106"/>
    <mergeCell ref="H107:L107"/>
    <mergeCell ref="H108:L108"/>
    <mergeCell ref="H109:L109"/>
    <mergeCell ref="H110:L110"/>
    <mergeCell ref="H111:L111"/>
    <mergeCell ref="H112:L112"/>
    <mergeCell ref="D104:G104"/>
    <mergeCell ref="D105:G105"/>
    <mergeCell ref="D106:G106"/>
    <mergeCell ref="F67:G67"/>
    <mergeCell ref="E79:G79"/>
    <mergeCell ref="B80:G80"/>
    <mergeCell ref="B81:G81"/>
    <mergeCell ref="E71:G71"/>
    <mergeCell ref="F72:G72"/>
    <mergeCell ref="F73:G73"/>
    <mergeCell ref="E74:G74"/>
    <mergeCell ref="D76:G76"/>
    <mergeCell ref="E78:G78"/>
    <mergeCell ref="F68:G68"/>
    <mergeCell ref="F56:G56"/>
    <mergeCell ref="F57:G57"/>
    <mergeCell ref="F58:G58"/>
    <mergeCell ref="F59:G59"/>
    <mergeCell ref="F66:G66"/>
    <mergeCell ref="F63:G63"/>
    <mergeCell ref="F64:G64"/>
    <mergeCell ref="F65:G65"/>
    <mergeCell ref="F62:G62"/>
    <mergeCell ref="B45:G45"/>
    <mergeCell ref="F51:G51"/>
    <mergeCell ref="F52:G52"/>
    <mergeCell ref="F53:G53"/>
    <mergeCell ref="F54:G54"/>
    <mergeCell ref="C1:F1"/>
    <mergeCell ref="B3:F3"/>
    <mergeCell ref="E39:G39"/>
    <mergeCell ref="E25:G25"/>
    <mergeCell ref="E26:G26"/>
    <mergeCell ref="E30:G30"/>
    <mergeCell ref="E31:G31"/>
    <mergeCell ref="E34:G34"/>
    <mergeCell ref="E35:G35"/>
    <mergeCell ref="H3:J3"/>
    <mergeCell ref="B4:D4"/>
    <mergeCell ref="H4:J4"/>
    <mergeCell ref="E40:G40"/>
    <mergeCell ref="B44:G44"/>
    <mergeCell ref="D112:G112"/>
    <mergeCell ref="D107:G107"/>
    <mergeCell ref="D108:G108"/>
    <mergeCell ref="D109:G109"/>
    <mergeCell ref="D110:G110"/>
    <mergeCell ref="D111:G1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C9E1-9634-47A9-8314-A8DC25EF6038}">
  <dimension ref="A1:T27"/>
  <sheetViews>
    <sheetView zoomScale="80" zoomScaleNormal="80" workbookViewId="0">
      <selection activeCell="H4" sqref="H4:J4"/>
    </sheetView>
  </sheetViews>
  <sheetFormatPr defaultColWidth="9.109375" defaultRowHeight="14.4" x14ac:dyDescent="0.3"/>
  <cols>
    <col min="1" max="1" width="17.44140625" style="291" customWidth="1"/>
    <col min="2" max="2" width="3.44140625" style="291" customWidth="1"/>
    <col min="3" max="3" width="3.109375" style="291" customWidth="1"/>
    <col min="4" max="4" width="25.88671875" style="291" customWidth="1"/>
    <col min="5" max="5" width="40.33203125" style="291" customWidth="1"/>
    <col min="6" max="6" width="15.109375" style="364" customWidth="1"/>
    <col min="7" max="7" width="15.109375" style="291" customWidth="1"/>
    <col min="8" max="20" width="15.109375" style="364" customWidth="1"/>
    <col min="21" max="16384" width="9.109375" style="291"/>
  </cols>
  <sheetData>
    <row r="1" spans="1:20" s="271" customFormat="1" ht="18" x14ac:dyDescent="0.35">
      <c r="B1" s="368" t="s">
        <v>227</v>
      </c>
      <c r="F1" s="369"/>
      <c r="G1" s="370"/>
      <c r="H1" s="371" t="str">
        <f>'Balance Sheet'!H1</f>
        <v>NET CUMULATIVE CASH FLOW REPORT - CONSOLIDATED TEMPLATE</v>
      </c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</row>
    <row r="2" spans="1:20" s="271" customFormat="1" ht="6" customHeight="1" x14ac:dyDescent="0.3">
      <c r="F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</row>
    <row r="3" spans="1:20" s="271" customFormat="1" ht="18" x14ac:dyDescent="0.35">
      <c r="B3" s="600" t="s">
        <v>227</v>
      </c>
      <c r="C3" s="600"/>
      <c r="D3" s="600"/>
      <c r="F3" s="372"/>
      <c r="G3" s="373"/>
      <c r="H3" s="637" t="str">
        <f>'Balance Sheet'!H3</f>
        <v>Enter Credit Union's Name Here</v>
      </c>
      <c r="I3" s="637"/>
      <c r="J3" s="637"/>
      <c r="K3" s="275"/>
      <c r="L3" s="275"/>
      <c r="M3" s="275"/>
      <c r="N3" s="275"/>
      <c r="O3" s="275"/>
      <c r="P3" s="275"/>
      <c r="Q3" s="275"/>
      <c r="R3" s="275"/>
      <c r="S3" s="275"/>
      <c r="T3" s="275"/>
    </row>
    <row r="4" spans="1:20" s="271" customFormat="1" ht="18" x14ac:dyDescent="0.35">
      <c r="B4" s="600" t="s">
        <v>227</v>
      </c>
      <c r="C4" s="600"/>
      <c r="D4" s="278"/>
      <c r="F4" s="372"/>
      <c r="G4" s="373"/>
      <c r="H4" s="637" t="str">
        <f>'Balance Sheet'!H4</f>
        <v>Enter Reporting Date Here</v>
      </c>
      <c r="I4" s="637"/>
      <c r="J4" s="637"/>
      <c r="K4" s="275"/>
      <c r="L4" s="275"/>
      <c r="M4" s="275"/>
      <c r="N4" s="275"/>
      <c r="O4" s="275"/>
      <c r="P4" s="275"/>
      <c r="Q4" s="275"/>
      <c r="R4" s="275"/>
      <c r="S4" s="275"/>
      <c r="T4" s="275"/>
    </row>
    <row r="5" spans="1:20" s="271" customFormat="1" ht="9" customHeight="1" x14ac:dyDescent="0.3">
      <c r="F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</row>
    <row r="6" spans="1:20" s="381" customFormat="1" ht="18" x14ac:dyDescent="0.35">
      <c r="A6" s="374" t="s">
        <v>229</v>
      </c>
      <c r="B6" s="375" t="s">
        <v>359</v>
      </c>
      <c r="C6" s="374"/>
      <c r="D6" s="374"/>
      <c r="E6" s="376"/>
      <c r="F6" s="377" t="s">
        <v>231</v>
      </c>
      <c r="G6" s="378" t="s">
        <v>360</v>
      </c>
      <c r="H6" s="379" t="s">
        <v>232</v>
      </c>
      <c r="I6" s="380" t="s">
        <v>233</v>
      </c>
      <c r="J6" s="380" t="s">
        <v>234</v>
      </c>
      <c r="K6" s="380" t="s">
        <v>235</v>
      </c>
      <c r="L6" s="380" t="s">
        <v>236</v>
      </c>
      <c r="M6" s="380" t="s">
        <v>237</v>
      </c>
      <c r="N6" s="380" t="s">
        <v>238</v>
      </c>
      <c r="O6" s="380" t="s">
        <v>239</v>
      </c>
      <c r="P6" s="380" t="s">
        <v>240</v>
      </c>
      <c r="Q6" s="380" t="s">
        <v>241</v>
      </c>
      <c r="R6" s="380" t="s">
        <v>242</v>
      </c>
      <c r="S6" s="380" t="s">
        <v>243</v>
      </c>
      <c r="T6" s="380" t="s">
        <v>244</v>
      </c>
    </row>
    <row r="7" spans="1:20" ht="15.6" x14ac:dyDescent="0.3">
      <c r="A7" s="382"/>
      <c r="B7" s="383" t="s">
        <v>361</v>
      </c>
      <c r="C7" s="350"/>
      <c r="D7" s="350"/>
      <c r="E7" s="351"/>
      <c r="F7" s="384"/>
      <c r="G7" s="248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</row>
    <row r="8" spans="1:20" ht="15.6" x14ac:dyDescent="0.3">
      <c r="A8" s="386" t="s">
        <v>362</v>
      </c>
      <c r="B8" s="294"/>
      <c r="C8" s="323" t="s">
        <v>363</v>
      </c>
      <c r="D8" s="323"/>
      <c r="E8" s="296"/>
      <c r="F8" s="544"/>
      <c r="G8" s="248">
        <v>0</v>
      </c>
      <c r="H8" s="387">
        <f>F8</f>
        <v>0</v>
      </c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</row>
    <row r="9" spans="1:20" ht="15.6" x14ac:dyDescent="0.3">
      <c r="A9" s="386"/>
      <c r="B9" s="388" t="s">
        <v>227</v>
      </c>
      <c r="C9" s="334"/>
      <c r="D9" s="323"/>
      <c r="E9" s="296"/>
      <c r="F9" s="387"/>
      <c r="G9" s="248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</row>
    <row r="10" spans="1:20" ht="15.6" x14ac:dyDescent="0.3">
      <c r="A10" s="386"/>
      <c r="B10" s="388" t="s">
        <v>364</v>
      </c>
      <c r="C10" s="334"/>
      <c r="D10" s="323"/>
      <c r="E10" s="296"/>
      <c r="F10" s="387"/>
      <c r="G10" s="248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</row>
    <row r="11" spans="1:20" ht="15.6" x14ac:dyDescent="0.3">
      <c r="A11" s="386"/>
      <c r="B11" s="304"/>
      <c r="C11" s="323" t="s">
        <v>365</v>
      </c>
      <c r="D11" s="323"/>
      <c r="E11" s="296"/>
      <c r="F11" s="384"/>
      <c r="G11" s="248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</row>
    <row r="12" spans="1:20" ht="15.6" x14ac:dyDescent="0.3">
      <c r="A12" s="386" t="s">
        <v>362</v>
      </c>
      <c r="B12" s="304"/>
      <c r="C12" s="323"/>
      <c r="D12" s="323" t="s">
        <v>366</v>
      </c>
      <c r="E12" s="296"/>
      <c r="F12" s="246"/>
      <c r="G12" s="249"/>
      <c r="H12" s="250"/>
      <c r="I12" s="246"/>
      <c r="J12" s="246"/>
      <c r="K12" s="250"/>
      <c r="L12" s="246"/>
      <c r="M12" s="246"/>
      <c r="N12" s="250"/>
      <c r="O12" s="246"/>
      <c r="P12" s="250"/>
      <c r="Q12" s="246"/>
      <c r="R12" s="246"/>
      <c r="S12" s="246"/>
      <c r="T12" s="387">
        <f>F12-SUM(H12:S12)</f>
        <v>0</v>
      </c>
    </row>
    <row r="13" spans="1:20" ht="15.6" x14ac:dyDescent="0.3">
      <c r="A13" s="386" t="s">
        <v>362</v>
      </c>
      <c r="B13" s="304"/>
      <c r="C13" s="323"/>
      <c r="D13" s="323" t="s">
        <v>367</v>
      </c>
      <c r="E13" s="296"/>
      <c r="F13" s="246"/>
      <c r="G13" s="249"/>
      <c r="H13" s="250"/>
      <c r="I13" s="246"/>
      <c r="J13" s="246"/>
      <c r="K13" s="250"/>
      <c r="L13" s="246"/>
      <c r="M13" s="246"/>
      <c r="N13" s="250"/>
      <c r="O13" s="246"/>
      <c r="P13" s="250"/>
      <c r="Q13" s="246"/>
      <c r="R13" s="246"/>
      <c r="S13" s="246"/>
      <c r="T13" s="387">
        <f t="shared" ref="T13:T14" si="0">F13-SUM(H13:S13)</f>
        <v>0</v>
      </c>
    </row>
    <row r="14" spans="1:20" ht="15.6" x14ac:dyDescent="0.3">
      <c r="A14" s="386" t="s">
        <v>362</v>
      </c>
      <c r="B14" s="304"/>
      <c r="C14" s="323"/>
      <c r="D14" s="323" t="s">
        <v>368</v>
      </c>
      <c r="E14" s="296"/>
      <c r="F14" s="246"/>
      <c r="G14" s="249"/>
      <c r="H14" s="250"/>
      <c r="I14" s="246"/>
      <c r="J14" s="246"/>
      <c r="K14" s="250"/>
      <c r="L14" s="246"/>
      <c r="M14" s="246"/>
      <c r="N14" s="250"/>
      <c r="O14" s="246"/>
      <c r="P14" s="250"/>
      <c r="Q14" s="246"/>
      <c r="R14" s="246"/>
      <c r="S14" s="246"/>
      <c r="T14" s="387">
        <f t="shared" si="0"/>
        <v>0</v>
      </c>
    </row>
    <row r="15" spans="1:20" ht="15.6" x14ac:dyDescent="0.3">
      <c r="A15" s="386"/>
      <c r="B15" s="304"/>
      <c r="C15" s="323" t="s">
        <v>369</v>
      </c>
      <c r="D15" s="323"/>
      <c r="E15" s="296"/>
      <c r="F15" s="387"/>
      <c r="G15" s="248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7"/>
    </row>
    <row r="16" spans="1:20" ht="15.6" x14ac:dyDescent="0.3">
      <c r="A16" s="386" t="s">
        <v>362</v>
      </c>
      <c r="B16" s="304"/>
      <c r="C16" s="323"/>
      <c r="D16" s="323" t="s">
        <v>370</v>
      </c>
      <c r="E16" s="296"/>
      <c r="F16" s="246"/>
      <c r="G16" s="249"/>
      <c r="H16" s="250"/>
      <c r="I16" s="246"/>
      <c r="J16" s="246"/>
      <c r="K16" s="250"/>
      <c r="L16" s="246"/>
      <c r="M16" s="246"/>
      <c r="N16" s="250"/>
      <c r="O16" s="246"/>
      <c r="P16" s="250"/>
      <c r="Q16" s="246"/>
      <c r="R16" s="246"/>
      <c r="S16" s="246"/>
      <c r="T16" s="387">
        <f t="shared" ref="T16:T20" si="1">F16-SUM(H16:S16)</f>
        <v>0</v>
      </c>
    </row>
    <row r="17" spans="1:20" ht="15.6" x14ac:dyDescent="0.3">
      <c r="A17" s="386" t="s">
        <v>362</v>
      </c>
      <c r="B17" s="304"/>
      <c r="C17" s="323"/>
      <c r="D17" s="323" t="s">
        <v>371</v>
      </c>
      <c r="E17" s="296"/>
      <c r="F17" s="246"/>
      <c r="G17" s="249"/>
      <c r="H17" s="250"/>
      <c r="I17" s="246"/>
      <c r="J17" s="246"/>
      <c r="K17" s="250"/>
      <c r="L17" s="246"/>
      <c r="M17" s="246"/>
      <c r="N17" s="250"/>
      <c r="O17" s="246"/>
      <c r="P17" s="250"/>
      <c r="Q17" s="246"/>
      <c r="R17" s="246"/>
      <c r="S17" s="246"/>
      <c r="T17" s="387">
        <f t="shared" si="1"/>
        <v>0</v>
      </c>
    </row>
    <row r="18" spans="1:20" ht="15.6" x14ac:dyDescent="0.3">
      <c r="A18" s="386" t="s">
        <v>362</v>
      </c>
      <c r="B18" s="304"/>
      <c r="C18" s="323"/>
      <c r="D18" s="323" t="s">
        <v>368</v>
      </c>
      <c r="E18" s="296"/>
      <c r="F18" s="246"/>
      <c r="G18" s="249"/>
      <c r="H18" s="250"/>
      <c r="I18" s="246"/>
      <c r="J18" s="246"/>
      <c r="K18" s="250"/>
      <c r="L18" s="246"/>
      <c r="M18" s="246"/>
      <c r="N18" s="250"/>
      <c r="O18" s="246"/>
      <c r="P18" s="250"/>
      <c r="Q18" s="246"/>
      <c r="R18" s="246"/>
      <c r="S18" s="246"/>
      <c r="T18" s="387">
        <f t="shared" si="1"/>
        <v>0</v>
      </c>
    </row>
    <row r="19" spans="1:20" ht="15.6" x14ac:dyDescent="0.3">
      <c r="A19" s="386" t="s">
        <v>362</v>
      </c>
      <c r="B19" s="304"/>
      <c r="C19" s="323" t="s">
        <v>372</v>
      </c>
      <c r="D19" s="323"/>
      <c r="E19" s="296"/>
      <c r="F19" s="246"/>
      <c r="G19" s="249"/>
      <c r="H19" s="250"/>
      <c r="I19" s="246"/>
      <c r="J19" s="246"/>
      <c r="K19" s="250"/>
      <c r="L19" s="246"/>
      <c r="M19" s="246"/>
      <c r="N19" s="250"/>
      <c r="O19" s="246"/>
      <c r="P19" s="250"/>
      <c r="Q19" s="246"/>
      <c r="R19" s="246"/>
      <c r="S19" s="246"/>
      <c r="T19" s="387">
        <f t="shared" si="1"/>
        <v>0</v>
      </c>
    </row>
    <row r="20" spans="1:20" ht="15.6" x14ac:dyDescent="0.3">
      <c r="A20" s="386" t="s">
        <v>362</v>
      </c>
      <c r="B20" s="304"/>
      <c r="C20" s="323" t="s">
        <v>373</v>
      </c>
      <c r="D20" s="323"/>
      <c r="E20" s="296"/>
      <c r="F20" s="246"/>
      <c r="G20" s="249"/>
      <c r="H20" s="250"/>
      <c r="I20" s="246"/>
      <c r="J20" s="246"/>
      <c r="K20" s="250"/>
      <c r="L20" s="246"/>
      <c r="M20" s="246"/>
      <c r="N20" s="250"/>
      <c r="O20" s="246"/>
      <c r="P20" s="250"/>
      <c r="Q20" s="246"/>
      <c r="R20" s="246"/>
      <c r="S20" s="246"/>
      <c r="T20" s="387">
        <f t="shared" si="1"/>
        <v>0</v>
      </c>
    </row>
    <row r="21" spans="1:20" ht="15.6" x14ac:dyDescent="0.3">
      <c r="A21" s="386"/>
      <c r="B21" s="304"/>
      <c r="C21" s="323"/>
      <c r="D21" s="323"/>
      <c r="E21" s="296"/>
      <c r="F21" s="384"/>
      <c r="G21" s="247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7"/>
    </row>
    <row r="22" spans="1:20" ht="28.8" x14ac:dyDescent="0.3">
      <c r="A22" s="396" t="s">
        <v>374</v>
      </c>
      <c r="B22" s="388" t="s">
        <v>375</v>
      </c>
      <c r="C22" s="323"/>
      <c r="D22" s="323"/>
      <c r="E22" s="296"/>
      <c r="F22" s="246"/>
      <c r="G22" s="249"/>
      <c r="H22" s="250"/>
      <c r="I22" s="246"/>
      <c r="J22" s="246"/>
      <c r="K22" s="250"/>
      <c r="L22" s="246"/>
      <c r="M22" s="246"/>
      <c r="N22" s="250"/>
      <c r="O22" s="246"/>
      <c r="P22" s="250"/>
      <c r="Q22" s="246"/>
      <c r="R22" s="246"/>
      <c r="S22" s="246"/>
      <c r="T22" s="387">
        <f>F22-SUM(H22:S22)</f>
        <v>0</v>
      </c>
    </row>
    <row r="23" spans="1:20" ht="15.6" x14ac:dyDescent="0.3">
      <c r="A23" s="386"/>
      <c r="B23" s="304"/>
      <c r="C23" s="323"/>
      <c r="D23" s="323"/>
      <c r="E23" s="296"/>
      <c r="F23" s="384"/>
      <c r="G23" s="389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7"/>
    </row>
    <row r="24" spans="1:20" ht="21" customHeight="1" thickBot="1" x14ac:dyDescent="0.35">
      <c r="A24" s="390"/>
      <c r="B24" s="638" t="s">
        <v>376</v>
      </c>
      <c r="C24" s="639"/>
      <c r="D24" s="639"/>
      <c r="E24" s="640"/>
      <c r="F24" s="391">
        <f t="shared" ref="F24:T24" si="2">SUM(F8:F22)</f>
        <v>0</v>
      </c>
      <c r="G24" s="392"/>
      <c r="H24" s="391">
        <f t="shared" si="2"/>
        <v>0</v>
      </c>
      <c r="I24" s="391">
        <f t="shared" si="2"/>
        <v>0</v>
      </c>
      <c r="J24" s="391">
        <f t="shared" si="2"/>
        <v>0</v>
      </c>
      <c r="K24" s="391">
        <f t="shared" si="2"/>
        <v>0</v>
      </c>
      <c r="L24" s="391">
        <f t="shared" si="2"/>
        <v>0</v>
      </c>
      <c r="M24" s="391">
        <f t="shared" si="2"/>
        <v>0</v>
      </c>
      <c r="N24" s="391">
        <f t="shared" si="2"/>
        <v>0</v>
      </c>
      <c r="O24" s="391">
        <f t="shared" si="2"/>
        <v>0</v>
      </c>
      <c r="P24" s="391">
        <f t="shared" si="2"/>
        <v>0</v>
      </c>
      <c r="Q24" s="391">
        <f t="shared" si="2"/>
        <v>0</v>
      </c>
      <c r="R24" s="391">
        <f t="shared" si="2"/>
        <v>0</v>
      </c>
      <c r="S24" s="391">
        <f t="shared" si="2"/>
        <v>0</v>
      </c>
      <c r="T24" s="391">
        <f t="shared" si="2"/>
        <v>0</v>
      </c>
    </row>
    <row r="25" spans="1:20" ht="16.2" thickTop="1" x14ac:dyDescent="0.3">
      <c r="B25" s="393" t="s">
        <v>377</v>
      </c>
      <c r="D25" s="323"/>
      <c r="E25" s="323"/>
      <c r="F25" s="394"/>
      <c r="G25" s="323"/>
    </row>
    <row r="26" spans="1:20" ht="15.6" x14ac:dyDescent="0.3">
      <c r="B26" s="395" t="s">
        <v>378</v>
      </c>
    </row>
    <row r="27" spans="1:20" ht="15.6" x14ac:dyDescent="0.3">
      <c r="B27" s="335" t="s">
        <v>379</v>
      </c>
    </row>
  </sheetData>
  <sheetProtection algorithmName="SHA-512" hashValue="hw2BRpL+r9i29PbIH5PoCLgjN4ALZy/5UW1EksRA4RyhmDwTF1MQZJojzGKWT3SJ5wkHWSAdn50Twp7bIbYHzA==" saltValue="bVavHSLpDANt0PSNW3XCHQ==" spinCount="100000" sheet="1" objects="1" scenarios="1"/>
  <mergeCells count="5">
    <mergeCell ref="B3:D3"/>
    <mergeCell ref="H3:J3"/>
    <mergeCell ref="B4:C4"/>
    <mergeCell ref="H4:J4"/>
    <mergeCell ref="B24:E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1908-E277-40DB-8C2E-61A3FF8FACF6}">
  <dimension ref="A1:AE102"/>
  <sheetViews>
    <sheetView zoomScale="70" zoomScaleNormal="70" workbookViewId="0">
      <selection activeCell="I32" sqref="I32"/>
    </sheetView>
  </sheetViews>
  <sheetFormatPr defaultColWidth="8.88671875" defaultRowHeight="15.6" x14ac:dyDescent="0.3"/>
  <cols>
    <col min="1" max="1" width="17.6640625" style="408" customWidth="1"/>
    <col min="2" max="2" width="19.33203125" style="480" customWidth="1"/>
    <col min="3" max="3" width="2.109375" style="323" customWidth="1"/>
    <col min="4" max="5" width="2.88671875" style="323" customWidth="1"/>
    <col min="6" max="6" width="17.44140625" style="323" customWidth="1"/>
    <col min="7" max="7" width="44.88671875" style="323" customWidth="1"/>
    <col min="8" max="8" width="2.88671875" style="323" customWidth="1"/>
    <col min="9" max="9" width="53.109375" style="323" customWidth="1"/>
    <col min="10" max="13" width="1.5546875" style="323" customWidth="1"/>
    <col min="14" max="14" width="61.33203125" style="323" customWidth="1"/>
    <col min="15" max="15" width="1.44140625" style="323" customWidth="1"/>
    <col min="16" max="16" width="11" style="323" customWidth="1"/>
    <col min="17" max="17" width="3.44140625" style="323" customWidth="1"/>
    <col min="18" max="18" width="14.109375" style="323" customWidth="1"/>
    <col min="19" max="19" width="75.33203125" style="323" customWidth="1"/>
    <col min="20" max="20" width="12.109375" style="323" customWidth="1"/>
    <col min="21" max="16384" width="8.88671875" style="323"/>
  </cols>
  <sheetData>
    <row r="1" spans="1:31" s="399" customFormat="1" ht="18" x14ac:dyDescent="0.35">
      <c r="A1" s="397"/>
      <c r="B1" s="398" t="s">
        <v>227</v>
      </c>
      <c r="C1" s="278" t="s">
        <v>227</v>
      </c>
      <c r="J1" s="685" t="str">
        <f>'Balance Sheet'!H1</f>
        <v>NET CUMULATIVE CASH FLOW REPORT - CONSOLIDATED TEMPLATE</v>
      </c>
      <c r="K1" s="686"/>
      <c r="L1" s="686"/>
      <c r="M1" s="686"/>
      <c r="N1" s="686"/>
      <c r="O1" s="686"/>
      <c r="P1" s="686"/>
      <c r="Q1" s="686"/>
      <c r="R1" s="686"/>
      <c r="S1" s="278"/>
    </row>
    <row r="2" spans="1:31" s="399" customFormat="1" x14ac:dyDescent="0.3">
      <c r="A2" s="397"/>
      <c r="B2" s="398"/>
    </row>
    <row r="3" spans="1:31" s="399" customFormat="1" ht="18" x14ac:dyDescent="0.35">
      <c r="A3" s="397"/>
      <c r="B3" s="600" t="s">
        <v>227</v>
      </c>
      <c r="C3" s="600"/>
      <c r="D3" s="600"/>
      <c r="E3" s="600"/>
      <c r="F3" s="277"/>
      <c r="J3" s="687" t="str">
        <f>'Unencumbered Liquid Assets'!H3</f>
        <v>Enter Credit Union's Name Here</v>
      </c>
      <c r="K3" s="687"/>
      <c r="L3" s="687"/>
      <c r="M3" s="687"/>
      <c r="N3" s="687"/>
      <c r="O3" s="400"/>
      <c r="P3" s="400"/>
      <c r="Q3" s="400"/>
      <c r="R3" s="400"/>
      <c r="S3" s="400"/>
    </row>
    <row r="4" spans="1:31" s="399" customFormat="1" ht="18" x14ac:dyDescent="0.35">
      <c r="A4" s="397"/>
      <c r="B4" s="600" t="s">
        <v>227</v>
      </c>
      <c r="C4" s="600"/>
      <c r="D4" s="600"/>
      <c r="E4" s="278"/>
      <c r="F4" s="278"/>
      <c r="J4" s="687" t="str">
        <f>'Unencumbered Liquid Assets'!H4</f>
        <v>Enter Reporting Date Here</v>
      </c>
      <c r="K4" s="687"/>
      <c r="L4" s="687"/>
      <c r="M4" s="687"/>
      <c r="N4" s="687"/>
      <c r="O4" s="400"/>
      <c r="P4" s="400"/>
      <c r="Q4" s="400"/>
      <c r="R4" s="400"/>
      <c r="S4" s="400"/>
    </row>
    <row r="5" spans="1:31" s="399" customFormat="1" x14ac:dyDescent="0.3">
      <c r="A5" s="397"/>
      <c r="B5" s="398"/>
      <c r="I5" s="401"/>
      <c r="J5" s="688" t="s">
        <v>227</v>
      </c>
      <c r="K5" s="688"/>
      <c r="L5" s="688"/>
      <c r="M5" s="688"/>
      <c r="N5" s="688"/>
      <c r="O5" s="402"/>
      <c r="P5" s="402"/>
      <c r="Q5" s="402"/>
      <c r="R5" s="402"/>
      <c r="S5" s="402" t="s">
        <v>227</v>
      </c>
    </row>
    <row r="6" spans="1:31" s="407" customFormat="1" x14ac:dyDescent="0.3">
      <c r="A6" s="403" t="s">
        <v>228</v>
      </c>
      <c r="B6" s="403" t="s">
        <v>229</v>
      </c>
      <c r="C6" s="404" t="s">
        <v>230</v>
      </c>
      <c r="D6" s="405"/>
      <c r="E6" s="405"/>
      <c r="F6" s="405"/>
      <c r="G6" s="406"/>
      <c r="H6" s="666" t="s">
        <v>380</v>
      </c>
      <c r="I6" s="667"/>
      <c r="J6" s="667"/>
      <c r="K6" s="667"/>
      <c r="L6" s="667"/>
      <c r="M6" s="667"/>
      <c r="N6" s="667"/>
      <c r="O6" s="667"/>
      <c r="P6" s="667"/>
      <c r="Q6" s="667"/>
      <c r="R6" s="667"/>
      <c r="S6" s="668"/>
    </row>
    <row r="7" spans="1:31" x14ac:dyDescent="0.3">
      <c r="B7" s="409"/>
      <c r="C7" s="410"/>
      <c r="D7" s="411"/>
      <c r="E7" s="411"/>
      <c r="F7" s="411"/>
      <c r="G7" s="412"/>
      <c r="H7" s="669" t="s">
        <v>381</v>
      </c>
      <c r="I7" s="670"/>
      <c r="J7" s="670"/>
      <c r="K7" s="670"/>
      <c r="L7" s="670"/>
      <c r="M7" s="670"/>
      <c r="N7" s="671"/>
      <c r="O7" s="675" t="s">
        <v>382</v>
      </c>
      <c r="P7" s="676"/>
      <c r="Q7" s="676"/>
      <c r="R7" s="677"/>
      <c r="S7" s="681" t="s">
        <v>578</v>
      </c>
    </row>
    <row r="8" spans="1:31" x14ac:dyDescent="0.3">
      <c r="B8" s="413"/>
      <c r="C8" s="414" t="s">
        <v>245</v>
      </c>
      <c r="D8" s="408"/>
      <c r="E8" s="408"/>
      <c r="F8" s="408"/>
      <c r="G8" s="415"/>
      <c r="H8" s="672"/>
      <c r="I8" s="673"/>
      <c r="J8" s="673"/>
      <c r="K8" s="673"/>
      <c r="L8" s="673"/>
      <c r="M8" s="673"/>
      <c r="N8" s="674"/>
      <c r="O8" s="678"/>
      <c r="P8" s="679"/>
      <c r="Q8" s="679"/>
      <c r="R8" s="680"/>
      <c r="S8" s="682"/>
      <c r="W8" s="683"/>
      <c r="X8" s="684"/>
      <c r="Y8" s="684"/>
      <c r="Z8" s="684"/>
      <c r="AA8" s="684"/>
      <c r="AB8" s="684"/>
      <c r="AC8" s="684"/>
      <c r="AD8" s="684"/>
      <c r="AE8" s="684"/>
    </row>
    <row r="9" spans="1:31" s="408" customFormat="1" x14ac:dyDescent="0.3">
      <c r="B9" s="413"/>
      <c r="C9" s="414"/>
      <c r="G9" s="415"/>
      <c r="H9" s="416"/>
      <c r="N9" s="412"/>
      <c r="O9" s="416"/>
      <c r="R9" s="415"/>
      <c r="S9" s="417"/>
    </row>
    <row r="10" spans="1:31" s="408" customFormat="1" x14ac:dyDescent="0.3">
      <c r="B10" s="413"/>
      <c r="C10" s="414"/>
      <c r="G10" s="415"/>
      <c r="H10" s="416"/>
      <c r="N10" s="415"/>
      <c r="O10" s="416"/>
      <c r="R10" s="415"/>
      <c r="S10" s="417"/>
    </row>
    <row r="11" spans="1:31" s="408" customFormat="1" ht="31.2" x14ac:dyDescent="0.3">
      <c r="A11" s="418" t="s">
        <v>383</v>
      </c>
      <c r="B11" s="419" t="s">
        <v>247</v>
      </c>
      <c r="C11" s="414"/>
      <c r="D11" s="644" t="s">
        <v>384</v>
      </c>
      <c r="E11" s="645"/>
      <c r="F11" s="645"/>
      <c r="G11" s="646"/>
      <c r="H11" s="420"/>
      <c r="I11" s="659" t="s">
        <v>385</v>
      </c>
      <c r="J11" s="661"/>
      <c r="K11" s="661"/>
      <c r="L11" s="661"/>
      <c r="M11" s="661"/>
      <c r="N11" s="662"/>
      <c r="O11" s="416"/>
      <c r="R11" s="415"/>
      <c r="S11" s="417"/>
    </row>
    <row r="12" spans="1:31" s="408" customFormat="1" x14ac:dyDescent="0.3">
      <c r="A12" s="421"/>
      <c r="B12" s="422"/>
      <c r="C12" s="414"/>
      <c r="D12" s="423"/>
      <c r="E12" s="424"/>
      <c r="F12" s="424"/>
      <c r="G12" s="425"/>
      <c r="H12" s="420"/>
      <c r="I12" s="424"/>
      <c r="J12" s="424"/>
      <c r="K12" s="424"/>
      <c r="L12" s="424"/>
      <c r="M12" s="424"/>
      <c r="N12" s="425"/>
      <c r="O12" s="416"/>
      <c r="R12" s="415"/>
      <c r="S12" s="417"/>
    </row>
    <row r="13" spans="1:31" s="408" customFormat="1" x14ac:dyDescent="0.3">
      <c r="A13" s="421"/>
      <c r="B13" s="422"/>
      <c r="C13" s="416"/>
      <c r="D13" s="423" t="s">
        <v>249</v>
      </c>
      <c r="E13" s="424"/>
      <c r="F13" s="424"/>
      <c r="G13" s="425"/>
      <c r="H13" s="420"/>
      <c r="I13" s="424"/>
      <c r="J13" s="424"/>
      <c r="K13" s="424"/>
      <c r="L13" s="424"/>
      <c r="M13" s="424"/>
      <c r="N13" s="425"/>
      <c r="O13" s="416"/>
      <c r="R13" s="415"/>
      <c r="S13" s="417"/>
    </row>
    <row r="14" spans="1:31" s="408" customFormat="1" x14ac:dyDescent="0.3">
      <c r="A14" s="426">
        <v>11</v>
      </c>
      <c r="B14" s="427" t="s">
        <v>386</v>
      </c>
      <c r="C14" s="416"/>
      <c r="D14" s="424"/>
      <c r="E14" s="428" t="s">
        <v>251</v>
      </c>
      <c r="F14" s="424"/>
      <c r="G14" s="425"/>
      <c r="H14" s="420"/>
      <c r="I14" s="424" t="s">
        <v>387</v>
      </c>
      <c r="J14" s="424"/>
      <c r="K14" s="424"/>
      <c r="L14" s="424"/>
      <c r="M14" s="424"/>
      <c r="N14" s="425"/>
      <c r="O14" s="416"/>
      <c r="R14" s="415"/>
      <c r="S14" s="417"/>
    </row>
    <row r="15" spans="1:31" s="408" customFormat="1" x14ac:dyDescent="0.3">
      <c r="A15" s="426">
        <v>11</v>
      </c>
      <c r="B15" s="427" t="s">
        <v>252</v>
      </c>
      <c r="C15" s="416"/>
      <c r="D15" s="424"/>
      <c r="E15" s="428" t="s">
        <v>253</v>
      </c>
      <c r="F15" s="424"/>
      <c r="G15" s="425"/>
      <c r="H15" s="420"/>
      <c r="I15" s="424" t="s">
        <v>388</v>
      </c>
      <c r="J15" s="424"/>
      <c r="K15" s="424"/>
      <c r="L15" s="424"/>
      <c r="M15" s="424"/>
      <c r="N15" s="425"/>
      <c r="O15" s="416"/>
      <c r="R15" s="415"/>
      <c r="S15" s="417"/>
    </row>
    <row r="16" spans="1:31" s="408" customFormat="1" x14ac:dyDescent="0.3">
      <c r="A16" s="429"/>
      <c r="B16" s="430"/>
      <c r="C16" s="416"/>
      <c r="D16" s="424"/>
      <c r="E16" s="424"/>
      <c r="F16" s="424"/>
      <c r="G16" s="425"/>
      <c r="H16" s="420"/>
      <c r="I16" s="424"/>
      <c r="J16" s="424"/>
      <c r="K16" s="424"/>
      <c r="L16" s="424"/>
      <c r="M16" s="424"/>
      <c r="N16" s="425"/>
      <c r="O16" s="416"/>
      <c r="R16" s="415"/>
      <c r="S16" s="417"/>
    </row>
    <row r="17" spans="1:19" s="434" customFormat="1" x14ac:dyDescent="0.3">
      <c r="A17" s="431"/>
      <c r="B17" s="432" t="s">
        <v>254</v>
      </c>
      <c r="C17" s="433"/>
      <c r="D17" s="423" t="s">
        <v>255</v>
      </c>
      <c r="E17" s="424"/>
      <c r="F17" s="424"/>
      <c r="G17" s="425"/>
      <c r="H17" s="420"/>
      <c r="I17" s="663" t="s">
        <v>389</v>
      </c>
      <c r="J17" s="661"/>
      <c r="K17" s="661"/>
      <c r="L17" s="661"/>
      <c r="M17" s="661"/>
      <c r="N17" s="662"/>
      <c r="O17" s="433"/>
      <c r="R17" s="435"/>
      <c r="S17" s="436"/>
    </row>
    <row r="18" spans="1:19" s="408" customFormat="1" x14ac:dyDescent="0.3">
      <c r="A18" s="429"/>
      <c r="B18" s="437"/>
      <c r="C18" s="416"/>
      <c r="D18" s="424"/>
      <c r="E18" s="424"/>
      <c r="F18" s="424"/>
      <c r="G18" s="425"/>
      <c r="H18" s="420"/>
      <c r="I18" s="424"/>
      <c r="J18" s="424"/>
      <c r="K18" s="424"/>
      <c r="L18" s="424"/>
      <c r="M18" s="424"/>
      <c r="N18" s="425"/>
      <c r="O18" s="416"/>
      <c r="R18" s="415"/>
      <c r="S18" s="417"/>
    </row>
    <row r="19" spans="1:19" s="434" customFormat="1" x14ac:dyDescent="0.3">
      <c r="A19" s="431"/>
      <c r="B19" s="432" t="s">
        <v>256</v>
      </c>
      <c r="C19" s="433"/>
      <c r="D19" s="423" t="s">
        <v>257</v>
      </c>
      <c r="E19" s="424"/>
      <c r="F19" s="424"/>
      <c r="G19" s="425"/>
      <c r="H19" s="420"/>
      <c r="I19" s="663" t="s">
        <v>390</v>
      </c>
      <c r="J19" s="664"/>
      <c r="K19" s="664"/>
      <c r="L19" s="664"/>
      <c r="M19" s="664"/>
      <c r="N19" s="665"/>
      <c r="O19" s="433"/>
      <c r="R19" s="435"/>
      <c r="S19" s="436"/>
    </row>
    <row r="20" spans="1:19" s="408" customFormat="1" x14ac:dyDescent="0.3">
      <c r="A20" s="429"/>
      <c r="B20" s="437"/>
      <c r="C20" s="416"/>
      <c r="D20" s="423"/>
      <c r="E20" s="424"/>
      <c r="F20" s="424"/>
      <c r="G20" s="425"/>
      <c r="H20" s="420"/>
      <c r="I20" s="663"/>
      <c r="J20" s="661"/>
      <c r="K20" s="661"/>
      <c r="L20" s="661"/>
      <c r="M20" s="661"/>
      <c r="N20" s="662"/>
      <c r="O20" s="416"/>
      <c r="R20" s="415"/>
      <c r="S20" s="417"/>
    </row>
    <row r="21" spans="1:19" s="408" customFormat="1" x14ac:dyDescent="0.3">
      <c r="A21" s="438" t="s">
        <v>258</v>
      </c>
      <c r="B21" s="438" t="s">
        <v>391</v>
      </c>
      <c r="C21" s="416"/>
      <c r="D21" s="423" t="s">
        <v>260</v>
      </c>
      <c r="E21" s="424"/>
      <c r="F21" s="424"/>
      <c r="G21" s="425"/>
      <c r="H21" s="420"/>
      <c r="I21" s="663" t="s">
        <v>392</v>
      </c>
      <c r="J21" s="661"/>
      <c r="K21" s="661"/>
      <c r="L21" s="661"/>
      <c r="M21" s="661"/>
      <c r="N21" s="662"/>
      <c r="O21" s="416"/>
      <c r="R21" s="415"/>
      <c r="S21" s="417"/>
    </row>
    <row r="22" spans="1:19" s="408" customFormat="1" x14ac:dyDescent="0.3">
      <c r="A22" s="421"/>
      <c r="B22" s="416"/>
      <c r="C22" s="416"/>
      <c r="D22" s="423"/>
      <c r="E22" s="424"/>
      <c r="F22" s="424"/>
      <c r="G22" s="425"/>
      <c r="H22" s="420"/>
      <c r="I22" s="424"/>
      <c r="J22" s="424"/>
      <c r="K22" s="424"/>
      <c r="L22" s="424"/>
      <c r="M22" s="424"/>
      <c r="N22" s="425"/>
      <c r="O22" s="416"/>
      <c r="R22" s="415"/>
      <c r="S22" s="417"/>
    </row>
    <row r="23" spans="1:19" s="408" customFormat="1" x14ac:dyDescent="0.3">
      <c r="A23" s="421">
        <v>14</v>
      </c>
      <c r="B23" s="439" t="s">
        <v>261</v>
      </c>
      <c r="C23" s="416"/>
      <c r="D23" s="423" t="s">
        <v>262</v>
      </c>
      <c r="E23" s="424"/>
      <c r="F23" s="424"/>
      <c r="G23" s="425"/>
      <c r="H23" s="420"/>
      <c r="I23" s="647" t="s">
        <v>393</v>
      </c>
      <c r="J23" s="661"/>
      <c r="K23" s="661"/>
      <c r="L23" s="661"/>
      <c r="M23" s="661"/>
      <c r="N23" s="662"/>
      <c r="O23" s="416"/>
      <c r="R23" s="415"/>
      <c r="S23" s="417"/>
    </row>
    <row r="24" spans="1:19" s="408" customFormat="1" x14ac:dyDescent="0.3">
      <c r="A24" s="421"/>
      <c r="B24" s="416"/>
      <c r="C24" s="416"/>
      <c r="D24" s="424"/>
      <c r="E24" s="424"/>
      <c r="F24" s="424"/>
      <c r="G24" s="425"/>
      <c r="H24" s="420"/>
      <c r="I24" s="424"/>
      <c r="J24" s="424"/>
      <c r="K24" s="424"/>
      <c r="L24" s="424"/>
      <c r="M24" s="424"/>
      <c r="N24" s="425"/>
      <c r="O24" s="416"/>
      <c r="R24" s="415"/>
      <c r="S24" s="417"/>
    </row>
    <row r="25" spans="1:19" s="408" customFormat="1" x14ac:dyDescent="0.3">
      <c r="A25" s="421">
        <v>15</v>
      </c>
      <c r="B25" s="440"/>
      <c r="C25" s="416"/>
      <c r="D25" s="423" t="s">
        <v>263</v>
      </c>
      <c r="E25" s="424"/>
      <c r="F25" s="424"/>
      <c r="G25" s="425"/>
      <c r="H25" s="420"/>
      <c r="I25" s="424" t="s">
        <v>394</v>
      </c>
      <c r="J25" s="424"/>
      <c r="K25" s="424"/>
      <c r="L25" s="424"/>
      <c r="M25" s="424"/>
      <c r="N25" s="425"/>
      <c r="O25" s="416"/>
      <c r="R25" s="415"/>
      <c r="S25" s="417"/>
    </row>
    <row r="26" spans="1:19" s="408" customFormat="1" x14ac:dyDescent="0.3">
      <c r="A26" s="439" t="s">
        <v>264</v>
      </c>
      <c r="B26" s="439" t="s">
        <v>265</v>
      </c>
      <c r="C26" s="416"/>
      <c r="D26" s="424"/>
      <c r="E26" s="295" t="s">
        <v>266</v>
      </c>
      <c r="F26" s="295"/>
      <c r="G26" s="317"/>
      <c r="H26" s="424"/>
      <c r="I26" s="659" t="s">
        <v>395</v>
      </c>
      <c r="J26" s="659"/>
      <c r="K26" s="659"/>
      <c r="L26" s="659"/>
      <c r="M26" s="659"/>
      <c r="N26" s="660"/>
      <c r="O26" s="416"/>
      <c r="R26" s="415"/>
      <c r="S26" s="417"/>
    </row>
    <row r="27" spans="1:19" s="408" customFormat="1" x14ac:dyDescent="0.3">
      <c r="A27" s="439" t="s">
        <v>264</v>
      </c>
      <c r="B27" s="439" t="s">
        <v>267</v>
      </c>
      <c r="C27" s="416"/>
      <c r="D27" s="424"/>
      <c r="E27" s="424" t="s">
        <v>268</v>
      </c>
      <c r="F27" s="424"/>
      <c r="G27" s="425"/>
      <c r="H27" s="420"/>
      <c r="I27" s="659" t="s">
        <v>396</v>
      </c>
      <c r="J27" s="661"/>
      <c r="K27" s="661"/>
      <c r="L27" s="661"/>
      <c r="M27" s="661"/>
      <c r="N27" s="662"/>
      <c r="O27" s="416"/>
      <c r="R27" s="415"/>
      <c r="S27" s="417"/>
    </row>
    <row r="28" spans="1:19" s="434" customFormat="1" x14ac:dyDescent="0.3">
      <c r="A28" s="441"/>
      <c r="B28" s="442" t="s">
        <v>269</v>
      </c>
      <c r="C28" s="433"/>
      <c r="D28" s="424"/>
      <c r="E28" s="647" t="s">
        <v>270</v>
      </c>
      <c r="F28" s="647"/>
      <c r="G28" s="648"/>
      <c r="H28" s="420"/>
      <c r="I28" s="424" t="s">
        <v>397</v>
      </c>
      <c r="J28" s="443"/>
      <c r="K28" s="443"/>
      <c r="L28" s="443"/>
      <c r="M28" s="443"/>
      <c r="N28" s="444"/>
      <c r="O28" s="433"/>
      <c r="R28" s="435"/>
      <c r="S28" s="436"/>
    </row>
    <row r="29" spans="1:19" s="434" customFormat="1" x14ac:dyDescent="0.3">
      <c r="A29" s="441"/>
      <c r="B29" s="442" t="s">
        <v>271</v>
      </c>
      <c r="C29" s="433"/>
      <c r="D29" s="424"/>
      <c r="E29" s="424" t="s">
        <v>272</v>
      </c>
      <c r="F29" s="424"/>
      <c r="G29" s="425"/>
      <c r="H29" s="420"/>
      <c r="I29" s="424" t="s">
        <v>398</v>
      </c>
      <c r="J29" s="443"/>
      <c r="K29" s="443"/>
      <c r="L29" s="443"/>
      <c r="M29" s="443"/>
      <c r="N29" s="444"/>
      <c r="O29" s="433"/>
      <c r="R29" s="435"/>
      <c r="S29" s="436"/>
    </row>
    <row r="30" spans="1:19" s="408" customFormat="1" x14ac:dyDescent="0.3">
      <c r="A30" s="337"/>
      <c r="B30" s="439"/>
      <c r="C30" s="416"/>
      <c r="D30" s="424"/>
      <c r="E30" s="424"/>
      <c r="F30" s="424"/>
      <c r="G30" s="425"/>
      <c r="H30" s="420"/>
      <c r="I30" s="445"/>
      <c r="J30" s="443"/>
      <c r="K30" s="443"/>
      <c r="L30" s="443"/>
      <c r="M30" s="443"/>
      <c r="N30" s="444"/>
      <c r="O30" s="416"/>
      <c r="R30" s="415"/>
      <c r="S30" s="417"/>
    </row>
    <row r="31" spans="1:19" s="408" customFormat="1" x14ac:dyDescent="0.3">
      <c r="A31" s="421">
        <v>21</v>
      </c>
      <c r="B31" s="439" t="s">
        <v>273</v>
      </c>
      <c r="C31" s="416"/>
      <c r="D31" s="424"/>
      <c r="E31" s="424" t="s">
        <v>274</v>
      </c>
      <c r="F31" s="424"/>
      <c r="G31" s="425"/>
      <c r="H31" s="420"/>
      <c r="I31" s="424" t="s">
        <v>399</v>
      </c>
      <c r="J31" s="443"/>
      <c r="K31" s="443"/>
      <c r="L31" s="443"/>
      <c r="M31" s="443"/>
      <c r="N31" s="444"/>
      <c r="O31" s="416"/>
      <c r="R31" s="415"/>
      <c r="S31" s="417"/>
    </row>
    <row r="32" spans="1:19" s="408" customFormat="1" x14ac:dyDescent="0.3">
      <c r="A32" s="421"/>
      <c r="B32" s="440"/>
      <c r="C32" s="416"/>
      <c r="D32" s="424"/>
      <c r="E32" s="424"/>
      <c r="F32" s="424"/>
      <c r="G32" s="425"/>
      <c r="H32" s="420"/>
      <c r="I32" s="424"/>
      <c r="J32" s="424"/>
      <c r="K32" s="424"/>
      <c r="L32" s="424"/>
      <c r="M32" s="424"/>
      <c r="N32" s="425"/>
      <c r="O32" s="416"/>
      <c r="R32" s="415"/>
      <c r="S32" s="417"/>
    </row>
    <row r="33" spans="1:19" s="408" customFormat="1" x14ac:dyDescent="0.3">
      <c r="A33" s="421">
        <v>22</v>
      </c>
      <c r="B33" s="439" t="s">
        <v>275</v>
      </c>
      <c r="C33" s="416"/>
      <c r="D33" s="424"/>
      <c r="E33" s="424" t="s">
        <v>400</v>
      </c>
      <c r="F33" s="424"/>
      <c r="G33" s="425"/>
      <c r="H33" s="420"/>
      <c r="I33" s="424" t="s">
        <v>401</v>
      </c>
      <c r="J33" s="424"/>
      <c r="K33" s="424"/>
      <c r="L33" s="424"/>
      <c r="M33" s="424"/>
      <c r="N33" s="425"/>
      <c r="O33" s="416"/>
      <c r="R33" s="415"/>
      <c r="S33" s="417"/>
    </row>
    <row r="34" spans="1:19" s="408" customFormat="1" x14ac:dyDescent="0.3">
      <c r="A34" s="421"/>
      <c r="B34" s="416"/>
      <c r="C34" s="416"/>
      <c r="D34" s="424"/>
      <c r="E34" s="424"/>
      <c r="F34" s="424"/>
      <c r="G34" s="425"/>
      <c r="H34" s="420"/>
      <c r="I34" s="424"/>
      <c r="J34" s="424"/>
      <c r="K34" s="424"/>
      <c r="L34" s="424"/>
      <c r="M34" s="424"/>
      <c r="N34" s="425"/>
      <c r="O34" s="416"/>
      <c r="R34" s="415"/>
      <c r="S34" s="417"/>
    </row>
    <row r="35" spans="1:19" s="408" customFormat="1" x14ac:dyDescent="0.3">
      <c r="A35" s="421">
        <v>23</v>
      </c>
      <c r="B35" s="439" t="s">
        <v>277</v>
      </c>
      <c r="C35" s="416"/>
      <c r="D35" s="424"/>
      <c r="E35" s="424" t="s">
        <v>278</v>
      </c>
      <c r="F35" s="424"/>
      <c r="G35" s="425"/>
      <c r="H35" s="420"/>
      <c r="I35" s="424" t="s">
        <v>402</v>
      </c>
      <c r="J35" s="424"/>
      <c r="K35" s="424"/>
      <c r="L35" s="424"/>
      <c r="M35" s="424"/>
      <c r="N35" s="425"/>
      <c r="O35" s="416"/>
      <c r="R35" s="415"/>
      <c r="S35" s="417"/>
    </row>
    <row r="36" spans="1:19" s="408" customFormat="1" x14ac:dyDescent="0.3">
      <c r="B36" s="416"/>
      <c r="C36" s="416"/>
      <c r="D36" s="424"/>
      <c r="E36" s="424"/>
      <c r="F36" s="424"/>
      <c r="G36" s="425"/>
      <c r="H36" s="420"/>
      <c r="I36" s="424"/>
      <c r="J36" s="424"/>
      <c r="K36" s="424"/>
      <c r="L36" s="424"/>
      <c r="M36" s="424"/>
      <c r="N36" s="425"/>
      <c r="O36" s="416"/>
      <c r="R36" s="415"/>
      <c r="S36" s="417"/>
    </row>
    <row r="37" spans="1:19" s="408" customFormat="1" x14ac:dyDescent="0.3">
      <c r="B37" s="416"/>
      <c r="C37" s="416"/>
      <c r="D37" s="423" t="s">
        <v>279</v>
      </c>
      <c r="E37" s="424"/>
      <c r="F37" s="424"/>
      <c r="G37" s="425"/>
      <c r="H37" s="420"/>
      <c r="I37" s="424" t="s">
        <v>403</v>
      </c>
      <c r="J37" s="424"/>
      <c r="K37" s="424"/>
      <c r="L37" s="424"/>
      <c r="M37" s="424"/>
      <c r="N37" s="425"/>
      <c r="O37" s="416"/>
      <c r="R37" s="415"/>
      <c r="S37" s="417"/>
    </row>
    <row r="38" spans="1:19" s="408" customFormat="1" x14ac:dyDescent="0.3">
      <c r="A38" s="439">
        <v>24</v>
      </c>
      <c r="B38" s="439" t="s">
        <v>265</v>
      </c>
      <c r="C38" s="416"/>
      <c r="D38" s="424"/>
      <c r="E38" s="602" t="s">
        <v>280</v>
      </c>
      <c r="F38" s="602"/>
      <c r="G38" s="603"/>
      <c r="H38" s="420"/>
      <c r="I38" s="659" t="s">
        <v>395</v>
      </c>
      <c r="J38" s="659"/>
      <c r="K38" s="659"/>
      <c r="L38" s="659"/>
      <c r="M38" s="659"/>
      <c r="N38" s="660"/>
      <c r="O38" s="416"/>
      <c r="R38" s="415"/>
      <c r="S38" s="417"/>
    </row>
    <row r="39" spans="1:19" s="408" customFormat="1" x14ac:dyDescent="0.3">
      <c r="A39" s="439">
        <v>24</v>
      </c>
      <c r="B39" s="439" t="s">
        <v>267</v>
      </c>
      <c r="C39" s="416"/>
      <c r="D39" s="424"/>
      <c r="E39" s="424" t="s">
        <v>281</v>
      </c>
      <c r="F39" s="424"/>
      <c r="G39" s="425"/>
      <c r="H39" s="420"/>
      <c r="I39" s="659" t="s">
        <v>404</v>
      </c>
      <c r="J39" s="661"/>
      <c r="K39" s="661"/>
      <c r="L39" s="661"/>
      <c r="M39" s="661"/>
      <c r="N39" s="662"/>
      <c r="O39" s="416"/>
      <c r="R39" s="415"/>
      <c r="S39" s="417"/>
    </row>
    <row r="40" spans="1:19" s="434" customFormat="1" x14ac:dyDescent="0.3">
      <c r="A40" s="441"/>
      <c r="B40" s="442" t="s">
        <v>269</v>
      </c>
      <c r="C40" s="433"/>
      <c r="D40" s="424"/>
      <c r="E40" s="647" t="s">
        <v>282</v>
      </c>
      <c r="F40" s="647"/>
      <c r="G40" s="648"/>
      <c r="H40" s="420"/>
      <c r="I40" s="424" t="s">
        <v>397</v>
      </c>
      <c r="J40" s="443"/>
      <c r="K40" s="443"/>
      <c r="L40" s="443"/>
      <c r="M40" s="443"/>
      <c r="N40" s="444"/>
      <c r="O40" s="433"/>
      <c r="R40" s="435"/>
      <c r="S40" s="436"/>
    </row>
    <row r="41" spans="1:19" s="434" customFormat="1" x14ac:dyDescent="0.3">
      <c r="A41" s="441"/>
      <c r="B41" s="442" t="s">
        <v>271</v>
      </c>
      <c r="C41" s="433"/>
      <c r="D41" s="424"/>
      <c r="E41" s="647" t="s">
        <v>405</v>
      </c>
      <c r="F41" s="647"/>
      <c r="G41" s="648"/>
      <c r="H41" s="420"/>
      <c r="I41" s="424" t="s">
        <v>398</v>
      </c>
      <c r="J41" s="443"/>
      <c r="K41" s="443"/>
      <c r="L41" s="443"/>
      <c r="M41" s="443"/>
      <c r="N41" s="444"/>
      <c r="O41" s="433"/>
      <c r="R41" s="435"/>
      <c r="S41" s="436"/>
    </row>
    <row r="42" spans="1:19" s="408" customFormat="1" x14ac:dyDescent="0.3">
      <c r="B42" s="416"/>
      <c r="C42" s="416"/>
      <c r="D42" s="424"/>
      <c r="E42" s="424"/>
      <c r="F42" s="424"/>
      <c r="G42" s="425"/>
      <c r="H42" s="420"/>
      <c r="I42" s="424"/>
      <c r="J42" s="424"/>
      <c r="K42" s="424"/>
      <c r="L42" s="424"/>
      <c r="M42" s="424"/>
      <c r="N42" s="425"/>
      <c r="O42" s="416"/>
      <c r="R42" s="415"/>
      <c r="S42" s="417"/>
    </row>
    <row r="43" spans="1:19" s="408" customFormat="1" x14ac:dyDescent="0.3">
      <c r="A43" s="421">
        <v>24</v>
      </c>
      <c r="B43" s="439" t="s">
        <v>273</v>
      </c>
      <c r="C43" s="416"/>
      <c r="D43" s="424"/>
      <c r="E43" s="424" t="s">
        <v>406</v>
      </c>
      <c r="F43" s="424"/>
      <c r="G43" s="425"/>
      <c r="H43" s="420"/>
      <c r="I43" s="424" t="s">
        <v>402</v>
      </c>
      <c r="J43" s="424"/>
      <c r="K43" s="424"/>
      <c r="L43" s="424"/>
      <c r="M43" s="424"/>
      <c r="N43" s="425"/>
      <c r="O43" s="416"/>
      <c r="R43" s="415"/>
      <c r="S43" s="417"/>
    </row>
    <row r="44" spans="1:19" s="408" customFormat="1" x14ac:dyDescent="0.3">
      <c r="A44" s="421"/>
      <c r="B44" s="416"/>
      <c r="C44" s="416"/>
      <c r="D44" s="424"/>
      <c r="E44" s="424"/>
      <c r="F44" s="424"/>
      <c r="G44" s="425"/>
      <c r="H44" s="420"/>
      <c r="I44" s="424"/>
      <c r="J44" s="424"/>
      <c r="K44" s="424"/>
      <c r="L44" s="424"/>
      <c r="M44" s="424"/>
      <c r="N44" s="425"/>
      <c r="O44" s="416"/>
      <c r="R44" s="415"/>
      <c r="S44" s="417"/>
    </row>
    <row r="45" spans="1:19" s="408" customFormat="1" x14ac:dyDescent="0.3">
      <c r="A45" s="421">
        <v>24</v>
      </c>
      <c r="B45" s="439" t="s">
        <v>275</v>
      </c>
      <c r="C45" s="416"/>
      <c r="D45" s="424"/>
      <c r="E45" s="424" t="s">
        <v>407</v>
      </c>
      <c r="F45" s="424"/>
      <c r="G45" s="425"/>
      <c r="H45" s="420"/>
      <c r="I45" s="424" t="s">
        <v>408</v>
      </c>
      <c r="J45" s="424"/>
      <c r="K45" s="424"/>
      <c r="L45" s="424"/>
      <c r="M45" s="424"/>
      <c r="N45" s="425"/>
      <c r="O45" s="416"/>
      <c r="R45" s="415"/>
      <c r="S45" s="417"/>
    </row>
    <row r="46" spans="1:19" s="408" customFormat="1" x14ac:dyDescent="0.3">
      <c r="A46" s="421" t="s">
        <v>227</v>
      </c>
      <c r="B46" s="416"/>
      <c r="C46" s="416"/>
      <c r="D46" s="424"/>
      <c r="E46" s="424" t="s">
        <v>227</v>
      </c>
      <c r="F46" s="424"/>
      <c r="G46" s="425"/>
      <c r="H46" s="420"/>
      <c r="I46" s="424"/>
      <c r="J46" s="424"/>
      <c r="K46" s="424"/>
      <c r="L46" s="424"/>
      <c r="M46" s="424"/>
      <c r="N46" s="425"/>
      <c r="O46" s="416"/>
      <c r="R46" s="415"/>
      <c r="S46" s="417"/>
    </row>
    <row r="47" spans="1:19" s="408" customFormat="1" x14ac:dyDescent="0.3">
      <c r="A47" s="421">
        <v>24</v>
      </c>
      <c r="B47" s="439" t="s">
        <v>277</v>
      </c>
      <c r="C47" s="416"/>
      <c r="D47" s="424"/>
      <c r="E47" s="424" t="s">
        <v>278</v>
      </c>
      <c r="F47" s="424"/>
      <c r="G47" s="425"/>
      <c r="H47" s="420"/>
      <c r="I47" s="424" t="s">
        <v>399</v>
      </c>
      <c r="J47" s="424"/>
      <c r="K47" s="424"/>
      <c r="L47" s="424"/>
      <c r="M47" s="424"/>
      <c r="N47" s="425"/>
      <c r="O47" s="416"/>
      <c r="R47" s="415"/>
      <c r="S47" s="417"/>
    </row>
    <row r="48" spans="1:19" s="408" customFormat="1" x14ac:dyDescent="0.3">
      <c r="A48" s="421"/>
      <c r="B48" s="416"/>
      <c r="C48" s="416"/>
      <c r="D48" s="424"/>
      <c r="E48" s="424"/>
      <c r="F48" s="424"/>
      <c r="G48" s="425"/>
      <c r="H48" s="420"/>
      <c r="I48" s="424"/>
      <c r="J48" s="424"/>
      <c r="K48" s="424"/>
      <c r="L48" s="424"/>
      <c r="M48" s="424"/>
      <c r="N48" s="425"/>
      <c r="O48" s="416"/>
      <c r="R48" s="415"/>
      <c r="S48" s="417"/>
    </row>
    <row r="49" spans="1:19" s="450" customFormat="1" x14ac:dyDescent="0.3">
      <c r="A49" s="446"/>
      <c r="B49" s="447" t="s">
        <v>409</v>
      </c>
      <c r="C49" s="448"/>
      <c r="D49" s="423" t="s">
        <v>335</v>
      </c>
      <c r="E49" s="647"/>
      <c r="F49" s="647"/>
      <c r="G49" s="648"/>
      <c r="H49" s="420"/>
      <c r="I49" s="449" t="s">
        <v>410</v>
      </c>
      <c r="J49" s="443"/>
      <c r="K49" s="443"/>
      <c r="L49" s="443"/>
      <c r="M49" s="443"/>
      <c r="N49" s="444"/>
      <c r="O49" s="448"/>
      <c r="R49" s="451"/>
      <c r="S49" s="452"/>
    </row>
    <row r="50" spans="1:19" s="408" customFormat="1" x14ac:dyDescent="0.3">
      <c r="A50" s="421"/>
      <c r="B50" s="416"/>
      <c r="C50" s="416"/>
      <c r="D50" s="424"/>
      <c r="E50" s="424"/>
      <c r="F50" s="424"/>
      <c r="G50" s="425"/>
      <c r="H50" s="420"/>
      <c r="I50" s="424"/>
      <c r="J50" s="424"/>
      <c r="K50" s="424"/>
      <c r="L50" s="424"/>
      <c r="M50" s="424"/>
      <c r="N50" s="425"/>
      <c r="O50" s="416"/>
      <c r="R50" s="415"/>
      <c r="S50" s="417"/>
    </row>
    <row r="51" spans="1:19" s="408" customFormat="1" ht="31.2" x14ac:dyDescent="0.3">
      <c r="A51" s="421" t="s">
        <v>284</v>
      </c>
      <c r="B51" s="440" t="s">
        <v>411</v>
      </c>
      <c r="C51" s="416"/>
      <c r="D51" s="423" t="s">
        <v>286</v>
      </c>
      <c r="E51" s="424"/>
      <c r="F51" s="424"/>
      <c r="G51" s="425"/>
      <c r="H51" s="420"/>
      <c r="I51" s="424" t="s">
        <v>412</v>
      </c>
      <c r="J51" s="424"/>
      <c r="K51" s="424"/>
      <c r="L51" s="424"/>
      <c r="M51" s="424"/>
      <c r="N51" s="425"/>
      <c r="O51" s="416"/>
      <c r="R51" s="415"/>
      <c r="S51" s="417"/>
    </row>
    <row r="52" spans="1:19" x14ac:dyDescent="0.3">
      <c r="B52" s="453"/>
      <c r="C52" s="304"/>
      <c r="G52" s="296"/>
      <c r="H52" s="304"/>
      <c r="I52" s="295"/>
      <c r="N52" s="296"/>
      <c r="O52" s="304"/>
      <c r="R52" s="296"/>
      <c r="S52" s="454"/>
    </row>
    <row r="53" spans="1:19" ht="16.2" thickBot="1" x14ac:dyDescent="0.35">
      <c r="B53" s="638" t="s">
        <v>287</v>
      </c>
      <c r="C53" s="639"/>
      <c r="D53" s="639"/>
      <c r="E53" s="639"/>
      <c r="F53" s="639"/>
      <c r="G53" s="640"/>
      <c r="H53" s="455"/>
      <c r="I53" s="456"/>
      <c r="J53" s="457"/>
      <c r="K53" s="457"/>
      <c r="L53" s="457"/>
      <c r="M53" s="457"/>
      <c r="N53" s="458"/>
      <c r="O53" s="455"/>
      <c r="P53" s="457"/>
      <c r="Q53" s="457"/>
      <c r="R53" s="458"/>
      <c r="S53" s="459"/>
    </row>
    <row r="54" spans="1:19" ht="16.2" thickTop="1" x14ac:dyDescent="0.3">
      <c r="B54" s="440"/>
      <c r="C54" s="304"/>
      <c r="G54" s="296"/>
      <c r="I54" s="295"/>
      <c r="N54" s="296"/>
      <c r="O54" s="304"/>
      <c r="R54" s="296"/>
      <c r="S54" s="454"/>
    </row>
    <row r="55" spans="1:19" x14ac:dyDescent="0.3">
      <c r="B55" s="440" t="s">
        <v>227</v>
      </c>
      <c r="C55" s="294" t="s">
        <v>289</v>
      </c>
      <c r="G55" s="296"/>
      <c r="H55" s="304"/>
      <c r="I55" s="300"/>
      <c r="N55" s="296"/>
      <c r="O55" s="304"/>
      <c r="R55" s="296"/>
      <c r="S55" s="454"/>
    </row>
    <row r="56" spans="1:19" x14ac:dyDescent="0.3">
      <c r="A56" s="460">
        <v>32</v>
      </c>
      <c r="B56" s="440"/>
      <c r="C56" s="304"/>
      <c r="D56" s="334" t="s">
        <v>291</v>
      </c>
      <c r="G56" s="296"/>
      <c r="H56" s="304"/>
      <c r="I56" s="461" t="s">
        <v>413</v>
      </c>
      <c r="N56" s="296"/>
      <c r="O56" s="304"/>
      <c r="R56" s="296"/>
      <c r="S56" s="454"/>
    </row>
    <row r="57" spans="1:19" x14ac:dyDescent="0.3">
      <c r="A57" s="460">
        <v>33</v>
      </c>
      <c r="B57" s="440"/>
      <c r="C57" s="304"/>
      <c r="D57" s="334"/>
      <c r="E57" s="323" t="s">
        <v>414</v>
      </c>
      <c r="G57" s="296"/>
      <c r="H57" s="304"/>
      <c r="I57" s="461"/>
      <c r="N57" s="296"/>
      <c r="O57" s="304"/>
      <c r="R57" s="296"/>
      <c r="S57" s="454"/>
    </row>
    <row r="58" spans="1:19" x14ac:dyDescent="0.3">
      <c r="A58" s="460"/>
      <c r="B58" s="440"/>
      <c r="C58" s="304"/>
      <c r="F58" s="333" t="s">
        <v>293</v>
      </c>
      <c r="G58" s="296"/>
      <c r="H58" s="304"/>
      <c r="I58" s="295"/>
      <c r="N58" s="296"/>
      <c r="O58" s="304"/>
      <c r="R58" s="296"/>
      <c r="S58" s="454"/>
    </row>
    <row r="59" spans="1:19" x14ac:dyDescent="0.3">
      <c r="A59" s="462">
        <v>34</v>
      </c>
      <c r="B59" s="439" t="s">
        <v>294</v>
      </c>
      <c r="C59" s="304"/>
      <c r="F59" s="655" t="s">
        <v>415</v>
      </c>
      <c r="G59" s="656"/>
      <c r="H59" s="304"/>
      <c r="I59" s="424" t="s">
        <v>416</v>
      </c>
      <c r="N59" s="296"/>
      <c r="O59" s="304"/>
      <c r="P59" s="649" t="s">
        <v>417</v>
      </c>
      <c r="Q59" s="650"/>
      <c r="R59" s="651"/>
      <c r="S59" s="454"/>
    </row>
    <row r="60" spans="1:19" x14ac:dyDescent="0.3">
      <c r="A60" s="462">
        <v>35</v>
      </c>
      <c r="B60" s="439" t="s">
        <v>296</v>
      </c>
      <c r="C60" s="304"/>
      <c r="F60" s="655" t="s">
        <v>418</v>
      </c>
      <c r="G60" s="656"/>
      <c r="H60" s="304"/>
      <c r="I60" s="424" t="s">
        <v>419</v>
      </c>
      <c r="N60" s="296"/>
      <c r="O60" s="304"/>
      <c r="P60" s="649" t="s">
        <v>420</v>
      </c>
      <c r="Q60" s="650"/>
      <c r="R60" s="651"/>
      <c r="S60" s="454"/>
    </row>
    <row r="61" spans="1:19" x14ac:dyDescent="0.3">
      <c r="A61" s="462">
        <v>36</v>
      </c>
      <c r="B61" s="439" t="s">
        <v>298</v>
      </c>
      <c r="C61" s="304"/>
      <c r="F61" s="655" t="s">
        <v>299</v>
      </c>
      <c r="G61" s="656"/>
      <c r="H61" s="304"/>
      <c r="I61" s="424" t="s">
        <v>421</v>
      </c>
      <c r="N61" s="296"/>
      <c r="O61" s="304"/>
      <c r="P61" s="649" t="s">
        <v>417</v>
      </c>
      <c r="Q61" s="650"/>
      <c r="R61" s="651"/>
      <c r="S61" s="454"/>
    </row>
    <row r="62" spans="1:19" x14ac:dyDescent="0.3">
      <c r="A62" s="462">
        <v>37</v>
      </c>
      <c r="B62" s="439" t="s">
        <v>300</v>
      </c>
      <c r="C62" s="304"/>
      <c r="F62" s="655" t="s">
        <v>301</v>
      </c>
      <c r="G62" s="656"/>
      <c r="H62" s="304"/>
      <c r="I62" s="424" t="s">
        <v>422</v>
      </c>
      <c r="N62" s="296"/>
      <c r="O62" s="304"/>
      <c r="P62" s="649" t="s">
        <v>420</v>
      </c>
      <c r="Q62" s="650"/>
      <c r="R62" s="651"/>
      <c r="S62" s="454"/>
    </row>
    <row r="63" spans="1:19" x14ac:dyDescent="0.3">
      <c r="A63" s="462"/>
      <c r="B63" s="440"/>
      <c r="C63" s="304"/>
      <c r="F63" s="657" t="s">
        <v>302</v>
      </c>
      <c r="G63" s="658"/>
      <c r="H63" s="304"/>
      <c r="I63" s="424"/>
      <c r="N63" s="296"/>
      <c r="O63" s="304"/>
      <c r="P63" s="463"/>
      <c r="R63" s="296"/>
      <c r="S63" s="454"/>
    </row>
    <row r="64" spans="1:19" x14ac:dyDescent="0.3">
      <c r="A64" s="462">
        <v>38</v>
      </c>
      <c r="B64" s="439" t="s">
        <v>303</v>
      </c>
      <c r="C64" s="304"/>
      <c r="F64" s="464" t="s">
        <v>423</v>
      </c>
      <c r="G64" s="415"/>
      <c r="H64" s="416"/>
      <c r="I64" s="424" t="s">
        <v>424</v>
      </c>
      <c r="N64" s="296"/>
      <c r="O64" s="304"/>
      <c r="P64" s="649" t="s">
        <v>425</v>
      </c>
      <c r="Q64" s="650"/>
      <c r="R64" s="651"/>
      <c r="S64" s="454"/>
    </row>
    <row r="65" spans="1:20" x14ac:dyDescent="0.3">
      <c r="A65" s="462">
        <v>39</v>
      </c>
      <c r="B65" s="439" t="s">
        <v>305</v>
      </c>
      <c r="C65" s="304"/>
      <c r="F65" s="464" t="s">
        <v>426</v>
      </c>
      <c r="G65" s="296"/>
      <c r="H65" s="304"/>
      <c r="I65" s="424" t="s">
        <v>427</v>
      </c>
      <c r="N65" s="296"/>
      <c r="O65" s="304"/>
      <c r="P65" s="649" t="s">
        <v>428</v>
      </c>
      <c r="Q65" s="650"/>
      <c r="R65" s="651"/>
      <c r="S65" s="454"/>
    </row>
    <row r="66" spans="1:20" x14ac:dyDescent="0.3">
      <c r="A66" s="462">
        <v>40</v>
      </c>
      <c r="B66" s="439" t="s">
        <v>307</v>
      </c>
      <c r="C66" s="304"/>
      <c r="F66" s="464" t="s">
        <v>429</v>
      </c>
      <c r="G66" s="296"/>
      <c r="H66" s="304"/>
      <c r="I66" s="424" t="s">
        <v>424</v>
      </c>
      <c r="N66" s="296"/>
      <c r="O66" s="304"/>
      <c r="P66" s="649" t="s">
        <v>425</v>
      </c>
      <c r="Q66" s="650"/>
      <c r="R66" s="651"/>
      <c r="S66" s="454"/>
    </row>
    <row r="67" spans="1:20" x14ac:dyDescent="0.3">
      <c r="A67" s="462">
        <v>41</v>
      </c>
      <c r="B67" s="439" t="s">
        <v>430</v>
      </c>
      <c r="C67" s="304"/>
      <c r="F67" s="464" t="s">
        <v>431</v>
      </c>
      <c r="G67" s="296"/>
      <c r="H67" s="304"/>
      <c r="I67" s="424" t="s">
        <v>427</v>
      </c>
      <c r="N67" s="296"/>
      <c r="O67" s="304"/>
      <c r="P67" s="649" t="s">
        <v>428</v>
      </c>
      <c r="Q67" s="650"/>
      <c r="R67" s="651"/>
      <c r="S67" s="454"/>
    </row>
    <row r="68" spans="1:20" x14ac:dyDescent="0.3">
      <c r="A68" s="462"/>
      <c r="B68" s="416"/>
      <c r="C68" s="304"/>
      <c r="G68" s="296"/>
      <c r="H68" s="304"/>
      <c r="I68" s="295"/>
      <c r="N68" s="296"/>
      <c r="O68" s="304"/>
      <c r="R68" s="296"/>
      <c r="S68" s="454"/>
    </row>
    <row r="69" spans="1:20" x14ac:dyDescent="0.3">
      <c r="A69" s="462" t="s">
        <v>227</v>
      </c>
      <c r="B69" s="416"/>
      <c r="C69" s="304"/>
      <c r="D69" s="323" t="s">
        <v>227</v>
      </c>
      <c r="E69" s="323" t="s">
        <v>311</v>
      </c>
      <c r="G69" s="296"/>
      <c r="H69" s="304"/>
      <c r="I69" s="295"/>
      <c r="N69" s="296"/>
      <c r="O69" s="304"/>
      <c r="R69" s="296"/>
      <c r="S69" s="454"/>
    </row>
    <row r="70" spans="1:20" x14ac:dyDescent="0.3">
      <c r="A70" s="462">
        <v>42</v>
      </c>
      <c r="B70" s="439" t="s">
        <v>312</v>
      </c>
      <c r="C70" s="304"/>
      <c r="F70" s="335" t="s">
        <v>313</v>
      </c>
      <c r="G70" s="465"/>
      <c r="H70" s="304"/>
      <c r="I70" s="295" t="s">
        <v>432</v>
      </c>
      <c r="N70" s="296"/>
      <c r="O70" s="304"/>
      <c r="R70" s="296"/>
      <c r="S70" s="454"/>
    </row>
    <row r="71" spans="1:20" x14ac:dyDescent="0.3">
      <c r="B71" s="440"/>
      <c r="C71" s="304"/>
      <c r="F71" s="335"/>
      <c r="G71" s="465"/>
      <c r="H71" s="304"/>
      <c r="I71" s="295"/>
      <c r="N71" s="296"/>
      <c r="O71" s="304"/>
      <c r="R71" s="296"/>
      <c r="S71" s="454"/>
    </row>
    <row r="72" spans="1:20" x14ac:dyDescent="0.3">
      <c r="B72" s="440"/>
      <c r="C72" s="304"/>
      <c r="F72" s="333" t="s">
        <v>314</v>
      </c>
      <c r="G72" s="465"/>
      <c r="H72" s="304"/>
      <c r="I72" s="295"/>
      <c r="N72" s="296"/>
      <c r="O72" s="304"/>
      <c r="R72" s="296"/>
      <c r="S72" s="454"/>
    </row>
    <row r="73" spans="1:20" x14ac:dyDescent="0.3">
      <c r="B73" s="440"/>
      <c r="C73" s="304"/>
      <c r="F73" s="333"/>
      <c r="G73" s="465"/>
      <c r="H73" s="304"/>
      <c r="I73" s="295"/>
      <c r="N73" s="296"/>
      <c r="O73" s="304"/>
      <c r="R73" s="296"/>
      <c r="S73" s="454"/>
    </row>
    <row r="74" spans="1:20" x14ac:dyDescent="0.3">
      <c r="A74" s="462">
        <v>43</v>
      </c>
      <c r="B74" s="439" t="s">
        <v>315</v>
      </c>
      <c r="C74" s="304"/>
      <c r="F74" s="464" t="s">
        <v>316</v>
      </c>
      <c r="G74" s="466"/>
      <c r="H74" s="416"/>
      <c r="I74" s="424" t="s">
        <v>433</v>
      </c>
      <c r="N74" s="296"/>
      <c r="O74" s="304"/>
      <c r="P74" s="609" t="s">
        <v>434</v>
      </c>
      <c r="Q74" s="641"/>
      <c r="R74" s="642"/>
      <c r="S74" s="454"/>
      <c r="T74" s="467"/>
    </row>
    <row r="75" spans="1:20" x14ac:dyDescent="0.3">
      <c r="A75" s="462">
        <v>44</v>
      </c>
      <c r="B75" s="439" t="s">
        <v>317</v>
      </c>
      <c r="C75" s="304"/>
      <c r="F75" s="464" t="s">
        <v>435</v>
      </c>
      <c r="G75" s="466"/>
      <c r="H75" s="416"/>
      <c r="I75" s="424" t="s">
        <v>436</v>
      </c>
      <c r="N75" s="296"/>
      <c r="O75" s="304"/>
      <c r="P75" s="609" t="s">
        <v>425</v>
      </c>
      <c r="Q75" s="641"/>
      <c r="R75" s="642"/>
      <c r="S75" s="454"/>
    </row>
    <row r="76" spans="1:20" x14ac:dyDescent="0.3">
      <c r="A76" s="462">
        <v>45</v>
      </c>
      <c r="B76" s="439" t="s">
        <v>319</v>
      </c>
      <c r="C76" s="304"/>
      <c r="F76" s="464" t="s">
        <v>320</v>
      </c>
      <c r="G76" s="466"/>
      <c r="H76" s="304"/>
      <c r="I76" s="424" t="s">
        <v>437</v>
      </c>
      <c r="N76" s="296"/>
      <c r="O76" s="304"/>
      <c r="P76" s="652" t="s">
        <v>425</v>
      </c>
      <c r="Q76" s="653"/>
      <c r="R76" s="654"/>
      <c r="S76" s="454"/>
      <c r="T76" s="468"/>
    </row>
    <row r="77" spans="1:20" x14ac:dyDescent="0.3">
      <c r="A77" s="462">
        <v>46</v>
      </c>
      <c r="B77" s="439" t="s">
        <v>321</v>
      </c>
      <c r="C77" s="304"/>
      <c r="F77" s="464" t="s">
        <v>438</v>
      </c>
      <c r="G77" s="466"/>
      <c r="H77" s="304"/>
      <c r="I77" s="424" t="s">
        <v>437</v>
      </c>
      <c r="J77" s="295"/>
      <c r="K77" s="295"/>
      <c r="L77" s="295"/>
      <c r="M77" s="295"/>
      <c r="N77" s="317"/>
      <c r="O77" s="304"/>
      <c r="P77" s="609" t="s">
        <v>439</v>
      </c>
      <c r="Q77" s="641"/>
      <c r="R77" s="642"/>
      <c r="S77" s="454"/>
    </row>
    <row r="78" spans="1:20" x14ac:dyDescent="0.3">
      <c r="A78" s="462">
        <v>47</v>
      </c>
      <c r="B78" s="439" t="s">
        <v>323</v>
      </c>
      <c r="C78" s="304"/>
      <c r="F78" s="335" t="s">
        <v>324</v>
      </c>
      <c r="G78" s="465"/>
      <c r="H78" s="304"/>
      <c r="I78" s="295" t="s">
        <v>440</v>
      </c>
      <c r="J78" s="295"/>
      <c r="K78" s="295"/>
      <c r="L78" s="295"/>
      <c r="M78" s="295"/>
      <c r="N78" s="317"/>
      <c r="O78" s="304"/>
      <c r="R78" s="296"/>
      <c r="S78" s="454"/>
    </row>
    <row r="79" spans="1:20" x14ac:dyDescent="0.3">
      <c r="A79" s="462"/>
      <c r="B79" s="416"/>
      <c r="C79" s="304"/>
      <c r="G79" s="296"/>
      <c r="H79" s="304"/>
      <c r="I79" s="295" t="s">
        <v>227</v>
      </c>
      <c r="J79" s="295"/>
      <c r="K79" s="295"/>
      <c r="L79" s="295"/>
      <c r="M79" s="295"/>
      <c r="N79" s="317"/>
      <c r="O79" s="304"/>
      <c r="R79" s="296"/>
      <c r="S79" s="454"/>
    </row>
    <row r="80" spans="1:20" x14ac:dyDescent="0.3">
      <c r="A80" s="462"/>
      <c r="B80" s="416"/>
      <c r="C80" s="304"/>
      <c r="D80" s="334" t="s">
        <v>325</v>
      </c>
      <c r="G80" s="296"/>
      <c r="H80" s="304"/>
      <c r="I80" s="295"/>
      <c r="J80" s="295"/>
      <c r="K80" s="295"/>
      <c r="L80" s="295"/>
      <c r="M80" s="295"/>
      <c r="N80" s="317"/>
      <c r="O80" s="304"/>
      <c r="R80" s="296"/>
      <c r="S80" s="454"/>
    </row>
    <row r="81" spans="1:19" x14ac:dyDescent="0.3">
      <c r="A81" s="462"/>
      <c r="B81" s="439" t="s">
        <v>327</v>
      </c>
      <c r="C81" s="304"/>
      <c r="E81" s="323" t="s">
        <v>441</v>
      </c>
      <c r="G81" s="296"/>
      <c r="H81" s="304"/>
      <c r="I81" s="295"/>
      <c r="J81" s="295"/>
      <c r="K81" s="295"/>
      <c r="L81" s="295"/>
      <c r="M81" s="295"/>
      <c r="N81" s="317"/>
      <c r="O81" s="304"/>
      <c r="R81" s="296"/>
      <c r="S81" s="454"/>
    </row>
    <row r="82" spans="1:19" x14ac:dyDescent="0.3">
      <c r="A82" s="462">
        <v>48</v>
      </c>
      <c r="B82" s="439" t="s">
        <v>327</v>
      </c>
      <c r="C82" s="304"/>
      <c r="F82" s="335" t="s">
        <v>328</v>
      </c>
      <c r="G82" s="296"/>
      <c r="H82" s="304"/>
      <c r="I82" s="295" t="s">
        <v>440</v>
      </c>
      <c r="J82" s="295"/>
      <c r="K82" s="295"/>
      <c r="L82" s="295"/>
      <c r="M82" s="295"/>
      <c r="N82" s="317"/>
      <c r="O82" s="304"/>
      <c r="R82" s="296"/>
      <c r="S82" s="454"/>
    </row>
    <row r="83" spans="1:19" x14ac:dyDescent="0.3">
      <c r="A83" s="462">
        <v>49</v>
      </c>
      <c r="B83" s="439" t="s">
        <v>329</v>
      </c>
      <c r="C83" s="304"/>
      <c r="F83" s="335" t="s">
        <v>330</v>
      </c>
      <c r="G83" s="296"/>
      <c r="H83" s="304"/>
      <c r="I83" s="295" t="s">
        <v>442</v>
      </c>
      <c r="J83" s="295"/>
      <c r="K83" s="295"/>
      <c r="L83" s="295"/>
      <c r="M83" s="295"/>
      <c r="N83" s="317"/>
      <c r="O83" s="304"/>
      <c r="P83" s="323" t="s">
        <v>443</v>
      </c>
      <c r="R83" s="296"/>
      <c r="S83" s="454"/>
    </row>
    <row r="84" spans="1:19" ht="31.2" x14ac:dyDescent="0.3">
      <c r="A84" s="462" t="s">
        <v>331</v>
      </c>
      <c r="B84" s="440" t="s">
        <v>332</v>
      </c>
      <c r="C84" s="304"/>
      <c r="E84" s="323" t="s">
        <v>444</v>
      </c>
      <c r="G84" s="296"/>
      <c r="H84" s="304"/>
      <c r="I84" s="295" t="s">
        <v>445</v>
      </c>
      <c r="J84" s="295"/>
      <c r="K84" s="295"/>
      <c r="L84" s="295"/>
      <c r="M84" s="295"/>
      <c r="N84" s="317"/>
      <c r="O84" s="304"/>
      <c r="R84" s="296"/>
      <c r="S84" s="454"/>
    </row>
    <row r="85" spans="1:19" x14ac:dyDescent="0.3">
      <c r="A85" s="462"/>
      <c r="B85" s="440"/>
      <c r="C85" s="304"/>
      <c r="F85" s="469"/>
      <c r="G85" s="296"/>
      <c r="H85" s="304"/>
      <c r="I85" s="295"/>
      <c r="J85" s="295"/>
      <c r="K85" s="295"/>
      <c r="L85" s="295"/>
      <c r="M85" s="295"/>
      <c r="N85" s="317"/>
      <c r="O85" s="304"/>
      <c r="R85" s="296"/>
      <c r="S85" s="454"/>
    </row>
    <row r="86" spans="1:19" x14ac:dyDescent="0.3">
      <c r="A86" s="462"/>
      <c r="B86" s="439" t="s">
        <v>334</v>
      </c>
      <c r="C86" s="304"/>
      <c r="G86" s="296"/>
      <c r="H86" s="304"/>
      <c r="I86" s="295"/>
      <c r="J86" s="295"/>
      <c r="K86" s="295"/>
      <c r="L86" s="295"/>
      <c r="M86" s="295"/>
      <c r="N86" s="317"/>
      <c r="O86" s="304"/>
      <c r="R86" s="296"/>
      <c r="S86" s="454"/>
    </row>
    <row r="87" spans="1:19" x14ac:dyDescent="0.3">
      <c r="A87" s="462">
        <v>52</v>
      </c>
      <c r="B87" s="439" t="s">
        <v>334</v>
      </c>
      <c r="C87" s="304"/>
      <c r="F87" s="323" t="s">
        <v>335</v>
      </c>
      <c r="G87" s="296"/>
      <c r="H87" s="304"/>
      <c r="I87" s="295" t="s">
        <v>446</v>
      </c>
      <c r="J87" s="295"/>
      <c r="K87" s="295"/>
      <c r="L87" s="295"/>
      <c r="M87" s="295"/>
      <c r="N87" s="317"/>
      <c r="O87" s="304"/>
      <c r="P87" s="323" t="s">
        <v>447</v>
      </c>
      <c r="R87" s="296"/>
      <c r="S87" s="454"/>
    </row>
    <row r="88" spans="1:19" x14ac:dyDescent="0.3">
      <c r="A88" s="462">
        <v>53</v>
      </c>
      <c r="B88" s="440" t="s">
        <v>336</v>
      </c>
      <c r="C88" s="304"/>
      <c r="D88" s="620" t="s">
        <v>337</v>
      </c>
      <c r="E88" s="643"/>
      <c r="F88" s="643"/>
      <c r="G88" s="296"/>
      <c r="H88" s="304"/>
      <c r="I88" s="295" t="s">
        <v>448</v>
      </c>
      <c r="J88" s="295"/>
      <c r="K88" s="295"/>
      <c r="L88" s="295"/>
      <c r="M88" s="295"/>
      <c r="N88" s="317"/>
      <c r="O88" s="304"/>
      <c r="R88" s="296"/>
      <c r="S88" s="454"/>
    </row>
    <row r="89" spans="1:19" x14ac:dyDescent="0.3">
      <c r="A89" s="462"/>
      <c r="B89" s="439"/>
      <c r="C89" s="294"/>
      <c r="D89" s="334" t="s">
        <v>338</v>
      </c>
      <c r="G89" s="296"/>
      <c r="H89" s="304"/>
      <c r="I89" s="295"/>
      <c r="J89" s="295"/>
      <c r="K89" s="295"/>
      <c r="L89" s="295"/>
      <c r="M89" s="295"/>
      <c r="N89" s="317"/>
      <c r="O89" s="304"/>
      <c r="R89" s="296"/>
      <c r="S89" s="454"/>
    </row>
    <row r="90" spans="1:19" x14ac:dyDescent="0.3">
      <c r="A90" s="462">
        <v>54</v>
      </c>
      <c r="B90" s="439" t="s">
        <v>339</v>
      </c>
      <c r="C90" s="304"/>
      <c r="E90" s="323" t="s">
        <v>338</v>
      </c>
      <c r="G90" s="296"/>
      <c r="H90" s="304"/>
      <c r="I90" s="295" t="s">
        <v>449</v>
      </c>
      <c r="N90" s="296"/>
      <c r="O90" s="304"/>
      <c r="R90" s="296"/>
      <c r="S90" s="454"/>
    </row>
    <row r="91" spans="1:19" ht="16.2" thickBot="1" x14ac:dyDescent="0.35">
      <c r="B91" s="638" t="s">
        <v>340</v>
      </c>
      <c r="C91" s="639"/>
      <c r="D91" s="639"/>
      <c r="E91" s="639"/>
      <c r="F91" s="639"/>
      <c r="G91" s="640"/>
      <c r="H91" s="455"/>
      <c r="I91" s="456"/>
      <c r="J91" s="457"/>
      <c r="K91" s="457"/>
      <c r="L91" s="457"/>
      <c r="M91" s="457"/>
      <c r="N91" s="458"/>
      <c r="O91" s="455"/>
      <c r="P91" s="457"/>
      <c r="Q91" s="457"/>
      <c r="R91" s="458"/>
      <c r="S91" s="459"/>
    </row>
    <row r="92" spans="1:19" ht="16.2" thickTop="1" x14ac:dyDescent="0.3">
      <c r="B92" s="470"/>
      <c r="C92" s="304"/>
      <c r="H92" s="304"/>
      <c r="I92" s="295"/>
      <c r="N92" s="296"/>
      <c r="O92" s="304"/>
      <c r="R92" s="296"/>
      <c r="S92" s="454"/>
    </row>
    <row r="93" spans="1:19" x14ac:dyDescent="0.3">
      <c r="A93" s="460">
        <v>55</v>
      </c>
      <c r="B93" s="413" t="s">
        <v>450</v>
      </c>
      <c r="C93" s="294" t="s">
        <v>345</v>
      </c>
      <c r="H93" s="304"/>
      <c r="I93" s="295"/>
      <c r="N93" s="296"/>
      <c r="O93" s="304"/>
      <c r="R93" s="296"/>
      <c r="S93" s="454"/>
    </row>
    <row r="94" spans="1:19" x14ac:dyDescent="0.3">
      <c r="A94" s="460" t="s">
        <v>227</v>
      </c>
      <c r="B94" s="471" t="s">
        <v>227</v>
      </c>
      <c r="C94" s="294" t="s">
        <v>346</v>
      </c>
      <c r="H94" s="304"/>
      <c r="I94" s="295"/>
      <c r="N94" s="296"/>
      <c r="O94" s="304"/>
      <c r="R94" s="296"/>
      <c r="S94" s="454"/>
    </row>
    <row r="95" spans="1:19" x14ac:dyDescent="0.3">
      <c r="A95" s="460"/>
      <c r="B95" s="413"/>
      <c r="C95" s="304"/>
      <c r="D95" s="334" t="s">
        <v>347</v>
      </c>
      <c r="H95" s="304"/>
      <c r="I95" s="295" t="s">
        <v>451</v>
      </c>
      <c r="N95" s="296"/>
      <c r="O95" s="304"/>
      <c r="R95" s="296"/>
      <c r="S95" s="454"/>
    </row>
    <row r="96" spans="1:19" x14ac:dyDescent="0.3">
      <c r="A96" s="460"/>
      <c r="B96" s="413"/>
      <c r="C96" s="304"/>
      <c r="D96" s="334" t="s">
        <v>348</v>
      </c>
      <c r="H96" s="304"/>
      <c r="I96" s="295"/>
      <c r="N96" s="296"/>
      <c r="O96" s="304"/>
      <c r="R96" s="296"/>
      <c r="S96" s="454"/>
    </row>
    <row r="97" spans="1:19" x14ac:dyDescent="0.3">
      <c r="A97" s="460">
        <v>55</v>
      </c>
      <c r="B97" s="472" t="s">
        <v>344</v>
      </c>
      <c r="C97" s="304"/>
      <c r="E97" s="323" t="s">
        <v>349</v>
      </c>
      <c r="H97" s="304"/>
      <c r="I97" s="295" t="s">
        <v>451</v>
      </c>
      <c r="N97" s="296"/>
      <c r="O97" s="304"/>
      <c r="R97" s="296"/>
      <c r="S97" s="454"/>
    </row>
    <row r="98" spans="1:19" x14ac:dyDescent="0.3">
      <c r="A98" s="460">
        <v>55</v>
      </c>
      <c r="B98" s="472" t="s">
        <v>344</v>
      </c>
      <c r="C98" s="304"/>
      <c r="E98" s="323" t="s">
        <v>350</v>
      </c>
      <c r="H98" s="304"/>
      <c r="I98" s="295" t="s">
        <v>451</v>
      </c>
      <c r="N98" s="296"/>
      <c r="O98" s="304"/>
      <c r="R98" s="296"/>
      <c r="S98" s="454"/>
    </row>
    <row r="99" spans="1:19" x14ac:dyDescent="0.3">
      <c r="A99" s="460">
        <v>55</v>
      </c>
      <c r="B99" s="472" t="s">
        <v>344</v>
      </c>
      <c r="C99" s="304"/>
      <c r="E99" s="323" t="s">
        <v>351</v>
      </c>
      <c r="H99" s="304"/>
      <c r="I99" s="295" t="s">
        <v>451</v>
      </c>
      <c r="N99" s="296"/>
      <c r="O99" s="304"/>
      <c r="R99" s="296"/>
      <c r="S99" s="454"/>
    </row>
    <row r="100" spans="1:19" x14ac:dyDescent="0.3">
      <c r="A100" s="460">
        <v>55</v>
      </c>
      <c r="B100" s="472" t="s">
        <v>344</v>
      </c>
      <c r="C100" s="304"/>
      <c r="E100" s="323" t="s">
        <v>352</v>
      </c>
      <c r="H100" s="304"/>
      <c r="I100" s="295" t="s">
        <v>451</v>
      </c>
      <c r="N100" s="296"/>
      <c r="O100" s="304"/>
      <c r="R100" s="296"/>
      <c r="S100" s="454"/>
    </row>
    <row r="101" spans="1:19" x14ac:dyDescent="0.3">
      <c r="A101" s="460">
        <v>55</v>
      </c>
      <c r="B101" s="473" t="s">
        <v>344</v>
      </c>
      <c r="C101" s="304"/>
      <c r="D101" s="334" t="s">
        <v>353</v>
      </c>
      <c r="H101" s="304"/>
      <c r="I101" s="295" t="s">
        <v>451</v>
      </c>
      <c r="N101" s="296"/>
      <c r="O101" s="304"/>
      <c r="R101" s="296"/>
      <c r="S101" s="454"/>
    </row>
    <row r="102" spans="1:19" x14ac:dyDescent="0.3">
      <c r="A102" s="474"/>
      <c r="B102" s="475" t="s">
        <v>227</v>
      </c>
      <c r="C102" s="358" t="s">
        <v>354</v>
      </c>
      <c r="D102" s="476"/>
      <c r="E102" s="359"/>
      <c r="F102" s="359"/>
      <c r="G102" s="359"/>
      <c r="H102" s="477"/>
      <c r="I102" s="359"/>
      <c r="J102" s="359"/>
      <c r="K102" s="359"/>
      <c r="L102" s="359"/>
      <c r="M102" s="359"/>
      <c r="N102" s="478"/>
      <c r="O102" s="477"/>
      <c r="P102" s="359"/>
      <c r="Q102" s="359"/>
      <c r="R102" s="478"/>
      <c r="S102" s="479"/>
    </row>
  </sheetData>
  <sheetProtection algorithmName="SHA-512" hashValue="irUW6H5CwtspJAMyVwuFcZygwSf5H6FNrvm0D3aC7utwhOmjRh6cMeNoXePggpmDUW/k+NAFTecJNUf2oC29+g==" saltValue="AarQ6fxg2ZdcZnZVIHLu6A==" spinCount="100000" sheet="1" objects="1" scenarios="1"/>
  <mergeCells count="47">
    <mergeCell ref="W8:AE8"/>
    <mergeCell ref="I11:N11"/>
    <mergeCell ref="J1:R1"/>
    <mergeCell ref="B3:E3"/>
    <mergeCell ref="J3:N3"/>
    <mergeCell ref="B4:D4"/>
    <mergeCell ref="J4:N4"/>
    <mergeCell ref="J5:N5"/>
    <mergeCell ref="I19:N19"/>
    <mergeCell ref="H6:S6"/>
    <mergeCell ref="H7:N8"/>
    <mergeCell ref="O7:R8"/>
    <mergeCell ref="S7:S8"/>
    <mergeCell ref="I17:N17"/>
    <mergeCell ref="I20:N20"/>
    <mergeCell ref="I21:N21"/>
    <mergeCell ref="I23:N23"/>
    <mergeCell ref="I26:N26"/>
    <mergeCell ref="I27:N27"/>
    <mergeCell ref="P62:R62"/>
    <mergeCell ref="F63:G63"/>
    <mergeCell ref="P64:R64"/>
    <mergeCell ref="I38:N38"/>
    <mergeCell ref="I39:N39"/>
    <mergeCell ref="B53:G53"/>
    <mergeCell ref="F59:G59"/>
    <mergeCell ref="P59:R59"/>
    <mergeCell ref="F60:G60"/>
    <mergeCell ref="P60:R60"/>
    <mergeCell ref="E49:G49"/>
    <mergeCell ref="E38:G38"/>
    <mergeCell ref="P77:R77"/>
    <mergeCell ref="D88:F88"/>
    <mergeCell ref="B91:G91"/>
    <mergeCell ref="D11:G11"/>
    <mergeCell ref="E28:G28"/>
    <mergeCell ref="E40:G40"/>
    <mergeCell ref="E41:G41"/>
    <mergeCell ref="P65:R65"/>
    <mergeCell ref="P66:R66"/>
    <mergeCell ref="P67:R67"/>
    <mergeCell ref="P74:R74"/>
    <mergeCell ref="P75:R75"/>
    <mergeCell ref="P76:R76"/>
    <mergeCell ref="F61:G61"/>
    <mergeCell ref="P61:R61"/>
    <mergeCell ref="F62:G6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7664-1AB2-4BCA-8142-6ABFEC46B5E5}">
  <dimension ref="A1:V114"/>
  <sheetViews>
    <sheetView workbookViewId="0">
      <selection activeCell="F13" sqref="F13"/>
    </sheetView>
  </sheetViews>
  <sheetFormatPr defaultColWidth="9.109375" defaultRowHeight="14.4" x14ac:dyDescent="0.3"/>
  <cols>
    <col min="1" max="1" width="6.5546875" style="482" customWidth="1"/>
    <col min="2" max="2" width="51.88671875" style="482" customWidth="1"/>
    <col min="3" max="3" width="22.5546875" style="482" customWidth="1"/>
    <col min="4" max="5" width="15.5546875" style="482" customWidth="1"/>
    <col min="6" max="6" width="9.109375" style="346"/>
    <col min="7" max="7" width="35.44140625" style="346" customWidth="1"/>
    <col min="8" max="8" width="9.109375" style="346"/>
    <col min="9" max="9" width="13.109375" style="346" bestFit="1" customWidth="1"/>
    <col min="10" max="10" width="9.109375" style="346"/>
    <col min="11" max="11" width="16.88671875" style="346" customWidth="1"/>
    <col min="12" max="22" width="9.109375" style="346"/>
    <col min="23" max="16384" width="9.109375" style="482"/>
  </cols>
  <sheetData>
    <row r="1" spans="1:11" x14ac:dyDescent="0.3">
      <c r="A1" s="481"/>
      <c r="B1" s="346"/>
      <c r="C1" s="346"/>
      <c r="D1" s="346"/>
      <c r="E1" s="346"/>
    </row>
    <row r="2" spans="1:11" x14ac:dyDescent="0.3">
      <c r="A2" s="481" t="s">
        <v>452</v>
      </c>
      <c r="B2" s="346"/>
      <c r="C2" s="346"/>
      <c r="D2" s="346"/>
      <c r="E2" s="346"/>
      <c r="G2" s="483" t="s">
        <v>453</v>
      </c>
    </row>
    <row r="3" spans="1:11" ht="15" thickBot="1" x14ac:dyDescent="0.35">
      <c r="A3" s="484"/>
      <c r="B3" s="443"/>
      <c r="C3" s="443"/>
      <c r="D3" s="255"/>
      <c r="E3" s="255"/>
    </row>
    <row r="4" spans="1:11" ht="15" thickBot="1" x14ac:dyDescent="0.35">
      <c r="A4" s="485"/>
      <c r="B4" s="486"/>
      <c r="C4" s="487"/>
      <c r="D4" s="488"/>
      <c r="E4" s="489"/>
      <c r="G4" s="490" t="s">
        <v>454</v>
      </c>
      <c r="H4" s="491" t="s">
        <v>455</v>
      </c>
      <c r="I4" s="491" t="s">
        <v>456</v>
      </c>
      <c r="J4" s="491" t="s">
        <v>457</v>
      </c>
      <c r="K4" s="492" t="s">
        <v>458</v>
      </c>
    </row>
    <row r="5" spans="1:11" x14ac:dyDescent="0.3">
      <c r="A5" s="493"/>
      <c r="B5" s="493" t="s">
        <v>459</v>
      </c>
      <c r="C5" s="494" t="s">
        <v>460</v>
      </c>
      <c r="D5" s="495" t="s">
        <v>461</v>
      </c>
      <c r="E5" s="495" t="s">
        <v>462</v>
      </c>
      <c r="G5" s="496" t="s">
        <v>463</v>
      </c>
      <c r="H5" s="497" t="s">
        <v>464</v>
      </c>
      <c r="I5" s="256">
        <v>5000000</v>
      </c>
      <c r="J5" s="257">
        <v>5.0000000000000001E-3</v>
      </c>
      <c r="K5" s="258">
        <f>J5*(I5/(I5+I6))</f>
        <v>2.5000000000000001E-3</v>
      </c>
    </row>
    <row r="6" spans="1:11" x14ac:dyDescent="0.3">
      <c r="A6" s="498">
        <v>1</v>
      </c>
      <c r="B6" s="498" t="s">
        <v>465</v>
      </c>
      <c r="C6" s="499" t="s">
        <v>466</v>
      </c>
      <c r="D6" s="500" t="s">
        <v>467</v>
      </c>
      <c r="E6" s="500" t="s">
        <v>468</v>
      </c>
      <c r="G6" s="496" t="s">
        <v>469</v>
      </c>
      <c r="H6" s="497" t="s">
        <v>470</v>
      </c>
      <c r="I6" s="256">
        <v>5000000</v>
      </c>
      <c r="J6" s="259">
        <v>0.13</v>
      </c>
      <c r="K6" s="258">
        <f>J6*(I6/(I6+I5))</f>
        <v>6.5000000000000002E-2</v>
      </c>
    </row>
    <row r="7" spans="1:11" ht="15" thickBot="1" x14ac:dyDescent="0.35">
      <c r="A7" s="498">
        <v>2</v>
      </c>
      <c r="B7" s="498" t="s">
        <v>471</v>
      </c>
      <c r="C7" s="499" t="s">
        <v>472</v>
      </c>
      <c r="D7" s="500" t="s">
        <v>473</v>
      </c>
      <c r="E7" s="500" t="s">
        <v>474</v>
      </c>
      <c r="G7" s="689" t="s">
        <v>475</v>
      </c>
      <c r="H7" s="690"/>
      <c r="I7" s="690"/>
      <c r="J7" s="690"/>
      <c r="K7" s="501">
        <f>K6+K5</f>
        <v>6.7500000000000004E-2</v>
      </c>
    </row>
    <row r="8" spans="1:11" ht="29.4" thickBot="1" x14ac:dyDescent="0.35">
      <c r="A8" s="502">
        <v>3</v>
      </c>
      <c r="B8" s="502" t="s">
        <v>476</v>
      </c>
      <c r="C8" s="503" t="s">
        <v>477</v>
      </c>
      <c r="D8" s="504" t="s">
        <v>478</v>
      </c>
      <c r="E8" s="504" t="s">
        <v>479</v>
      </c>
      <c r="G8" s="532"/>
      <c r="H8" s="533"/>
      <c r="I8" s="533"/>
      <c r="J8" s="533"/>
      <c r="K8" s="534"/>
    </row>
    <row r="9" spans="1:11" x14ac:dyDescent="0.3">
      <c r="A9" s="505"/>
      <c r="B9" s="506" t="s">
        <v>480</v>
      </c>
      <c r="C9" s="507" t="s">
        <v>460</v>
      </c>
      <c r="D9" s="508" t="s">
        <v>461</v>
      </c>
      <c r="E9" s="509" t="s">
        <v>462</v>
      </c>
      <c r="G9" s="535"/>
      <c r="H9" s="536"/>
      <c r="I9" s="536"/>
      <c r="J9" s="536"/>
      <c r="K9" s="537"/>
    </row>
    <row r="10" spans="1:11" x14ac:dyDescent="0.3">
      <c r="A10" s="510">
        <v>1</v>
      </c>
      <c r="B10" s="498" t="s">
        <v>465</v>
      </c>
      <c r="C10" s="499" t="s">
        <v>481</v>
      </c>
      <c r="D10" s="500" t="s">
        <v>482</v>
      </c>
      <c r="E10" s="511" t="s">
        <v>483</v>
      </c>
      <c r="G10" s="535"/>
      <c r="H10" s="536"/>
      <c r="I10" s="536"/>
      <c r="J10" s="536"/>
      <c r="K10" s="537"/>
    </row>
    <row r="11" spans="1:11" x14ac:dyDescent="0.3">
      <c r="A11" s="510">
        <v>2</v>
      </c>
      <c r="B11" s="498" t="s">
        <v>471</v>
      </c>
      <c r="C11" s="499" t="s">
        <v>484</v>
      </c>
      <c r="D11" s="500" t="s">
        <v>485</v>
      </c>
      <c r="E11" s="511" t="s">
        <v>486</v>
      </c>
      <c r="G11" s="535"/>
      <c r="H11" s="536"/>
      <c r="I11" s="536"/>
      <c r="J11" s="536"/>
      <c r="K11" s="537"/>
    </row>
    <row r="12" spans="1:11" ht="43.8" thickBot="1" x14ac:dyDescent="0.35">
      <c r="A12" s="512">
        <v>3</v>
      </c>
      <c r="B12" s="513" t="s">
        <v>476</v>
      </c>
      <c r="C12" s="514" t="s">
        <v>487</v>
      </c>
      <c r="D12" s="515" t="s">
        <v>488</v>
      </c>
      <c r="E12" s="516" t="s">
        <v>489</v>
      </c>
      <c r="G12" s="535"/>
      <c r="H12" s="536"/>
      <c r="I12" s="536"/>
      <c r="J12" s="536"/>
      <c r="K12" s="537"/>
    </row>
    <row r="13" spans="1:11" x14ac:dyDescent="0.3">
      <c r="A13" s="484"/>
      <c r="B13" s="517"/>
      <c r="C13" s="517"/>
      <c r="D13" s="517"/>
      <c r="E13" s="517"/>
      <c r="G13" s="535"/>
      <c r="H13" s="536"/>
      <c r="I13" s="536"/>
      <c r="J13" s="536"/>
      <c r="K13" s="537"/>
    </row>
    <row r="14" spans="1:11" x14ac:dyDescent="0.3">
      <c r="A14" s="484" t="s">
        <v>490</v>
      </c>
      <c r="B14" s="517"/>
      <c r="C14" s="517"/>
      <c r="D14" s="517"/>
      <c r="E14" s="517"/>
      <c r="G14" s="535"/>
      <c r="H14" s="536"/>
      <c r="I14" s="536"/>
      <c r="J14" s="536"/>
      <c r="K14" s="537"/>
    </row>
    <row r="15" spans="1:11" ht="15" thickBot="1" x14ac:dyDescent="0.35">
      <c r="A15" s="484"/>
      <c r="B15" s="517"/>
      <c r="C15" s="517"/>
      <c r="D15" s="517"/>
      <c r="E15" s="517"/>
      <c r="G15" s="538"/>
      <c r="H15" s="539"/>
      <c r="I15" s="539"/>
      <c r="J15" s="539"/>
      <c r="K15" s="540"/>
    </row>
    <row r="16" spans="1:11" x14ac:dyDescent="0.3">
      <c r="A16" s="518"/>
      <c r="B16" s="519"/>
      <c r="C16" s="519"/>
      <c r="D16" s="266" t="s">
        <v>457</v>
      </c>
      <c r="E16" s="267" t="s">
        <v>457</v>
      </c>
      <c r="G16" s="538"/>
      <c r="H16" s="539"/>
      <c r="I16" s="539"/>
      <c r="J16" s="539"/>
      <c r="K16" s="540"/>
    </row>
    <row r="17" spans="1:11" x14ac:dyDescent="0.3">
      <c r="A17" s="520" t="s">
        <v>491</v>
      </c>
      <c r="B17" s="443"/>
      <c r="C17" s="443"/>
      <c r="D17" s="264" t="s">
        <v>492</v>
      </c>
      <c r="E17" s="265" t="s">
        <v>493</v>
      </c>
      <c r="G17" s="538"/>
      <c r="H17" s="539"/>
      <c r="I17" s="539"/>
      <c r="J17" s="539"/>
      <c r="K17" s="540"/>
    </row>
    <row r="18" spans="1:11" x14ac:dyDescent="0.3">
      <c r="A18" s="521" t="s">
        <v>494</v>
      </c>
      <c r="B18" s="443"/>
      <c r="C18" s="443"/>
      <c r="D18" s="264"/>
      <c r="E18" s="265"/>
      <c r="G18" s="538"/>
      <c r="H18" s="539"/>
      <c r="I18" s="539"/>
      <c r="J18" s="539"/>
      <c r="K18" s="540"/>
    </row>
    <row r="19" spans="1:11" x14ac:dyDescent="0.3">
      <c r="A19" s="522" t="s">
        <v>495</v>
      </c>
      <c r="B19" s="443"/>
      <c r="C19" s="443"/>
      <c r="D19" s="260" t="s">
        <v>496</v>
      </c>
      <c r="E19" s="261"/>
      <c r="G19" s="538"/>
      <c r="H19" s="539"/>
      <c r="I19" s="539"/>
      <c r="J19" s="539"/>
      <c r="K19" s="540"/>
    </row>
    <row r="20" spans="1:11" s="346" customFormat="1" x14ac:dyDescent="0.3">
      <c r="A20" s="522"/>
      <c r="B20" s="443" t="s">
        <v>497</v>
      </c>
      <c r="C20" s="443"/>
      <c r="D20" s="260">
        <v>5.0000000000000001E-3</v>
      </c>
      <c r="E20" s="261">
        <v>0.01</v>
      </c>
      <c r="G20" s="538"/>
      <c r="H20" s="539"/>
      <c r="I20" s="539"/>
      <c r="J20" s="539"/>
      <c r="K20" s="540"/>
    </row>
    <row r="21" spans="1:11" s="346" customFormat="1" x14ac:dyDescent="0.3">
      <c r="A21" s="522"/>
      <c r="B21" s="443" t="s">
        <v>498</v>
      </c>
      <c r="C21" s="443"/>
      <c r="D21" s="262">
        <v>1.4999999999999999E-2</v>
      </c>
      <c r="E21" s="263">
        <v>0.03</v>
      </c>
      <c r="G21" s="538"/>
      <c r="H21" s="539"/>
      <c r="I21" s="539"/>
      <c r="J21" s="539"/>
      <c r="K21" s="540"/>
    </row>
    <row r="22" spans="1:11" s="346" customFormat="1" ht="14.25" customHeight="1" x14ac:dyDescent="0.3">
      <c r="A22" s="522"/>
      <c r="B22" s="443" t="s">
        <v>499</v>
      </c>
      <c r="C22" s="443"/>
      <c r="D22" s="262">
        <v>0.05</v>
      </c>
      <c r="E22" s="263">
        <v>0.05</v>
      </c>
      <c r="G22" s="538"/>
      <c r="H22" s="539"/>
      <c r="I22" s="539"/>
      <c r="J22" s="539"/>
      <c r="K22" s="540"/>
    </row>
    <row r="23" spans="1:11" s="346" customFormat="1" ht="14.25" customHeight="1" x14ac:dyDescent="0.3">
      <c r="A23" s="522"/>
      <c r="B23" s="443" t="s">
        <v>500</v>
      </c>
      <c r="C23" s="443"/>
      <c r="D23" s="262">
        <v>0.05</v>
      </c>
      <c r="E23" s="263">
        <v>0.05</v>
      </c>
      <c r="G23" s="538"/>
      <c r="H23" s="539"/>
      <c r="I23" s="539"/>
      <c r="J23" s="539"/>
      <c r="K23" s="540"/>
    </row>
    <row r="24" spans="1:11" s="346" customFormat="1" ht="15.6" customHeight="1" x14ac:dyDescent="0.3">
      <c r="A24" s="522" t="s">
        <v>501</v>
      </c>
      <c r="B24" s="443"/>
      <c r="C24" s="443"/>
      <c r="D24" s="262" t="s">
        <v>496</v>
      </c>
      <c r="E24" s="263"/>
      <c r="G24" s="538"/>
      <c r="H24" s="539"/>
      <c r="I24" s="539"/>
      <c r="J24" s="539"/>
      <c r="K24" s="540"/>
    </row>
    <row r="25" spans="1:11" s="346" customFormat="1" ht="14.25" customHeight="1" x14ac:dyDescent="0.3">
      <c r="A25" s="522"/>
      <c r="B25" s="443" t="s">
        <v>502</v>
      </c>
      <c r="C25" s="443"/>
      <c r="D25" s="262">
        <v>0.1</v>
      </c>
      <c r="E25" s="263">
        <v>0.1</v>
      </c>
      <c r="G25" s="538"/>
      <c r="H25" s="539"/>
      <c r="I25" s="539"/>
      <c r="J25" s="539"/>
      <c r="K25" s="540"/>
    </row>
    <row r="26" spans="1:11" s="346" customFormat="1" ht="14.25" customHeight="1" x14ac:dyDescent="0.3">
      <c r="A26" s="522"/>
      <c r="B26" s="443" t="s">
        <v>503</v>
      </c>
      <c r="C26" s="443"/>
      <c r="D26" s="262">
        <v>0.13</v>
      </c>
      <c r="E26" s="263">
        <v>1</v>
      </c>
      <c r="G26" s="538"/>
      <c r="H26" s="539"/>
      <c r="I26" s="539"/>
      <c r="J26" s="539"/>
      <c r="K26" s="540"/>
    </row>
    <row r="27" spans="1:11" s="346" customFormat="1" ht="14.25" customHeight="1" x14ac:dyDescent="0.3">
      <c r="A27" s="522"/>
      <c r="B27" s="443" t="s">
        <v>504</v>
      </c>
      <c r="C27" s="443"/>
      <c r="D27" s="262">
        <v>0.2</v>
      </c>
      <c r="E27" s="263">
        <v>1</v>
      </c>
      <c r="G27" s="538"/>
      <c r="H27" s="539"/>
      <c r="I27" s="539"/>
      <c r="J27" s="539"/>
      <c r="K27" s="540"/>
    </row>
    <row r="28" spans="1:11" s="346" customFormat="1" ht="14.25" customHeight="1" x14ac:dyDescent="0.3">
      <c r="A28" s="522"/>
      <c r="B28" s="443" t="s">
        <v>505</v>
      </c>
      <c r="C28" s="443"/>
      <c r="D28" s="262">
        <v>1</v>
      </c>
      <c r="E28" s="263">
        <v>1</v>
      </c>
      <c r="G28" s="538"/>
      <c r="H28" s="539"/>
      <c r="I28" s="539"/>
      <c r="J28" s="539"/>
      <c r="K28" s="540"/>
    </row>
    <row r="29" spans="1:11" s="346" customFormat="1" ht="14.25" customHeight="1" x14ac:dyDescent="0.3">
      <c r="A29" s="522" t="s">
        <v>506</v>
      </c>
      <c r="B29" s="443"/>
      <c r="C29" s="443"/>
      <c r="D29" s="262" t="s">
        <v>496</v>
      </c>
      <c r="E29" s="263"/>
      <c r="G29" s="538"/>
      <c r="H29" s="539"/>
      <c r="I29" s="539"/>
      <c r="J29" s="539"/>
      <c r="K29" s="540"/>
    </row>
    <row r="30" spans="1:11" s="346" customFormat="1" ht="14.25" customHeight="1" x14ac:dyDescent="0.3">
      <c r="A30" s="522"/>
      <c r="B30" s="443" t="s">
        <v>507</v>
      </c>
      <c r="C30" s="443"/>
      <c r="D30" s="262">
        <v>1</v>
      </c>
      <c r="E30" s="263">
        <v>1</v>
      </c>
      <c r="G30" s="538"/>
      <c r="H30" s="539"/>
      <c r="I30" s="539"/>
      <c r="J30" s="539"/>
      <c r="K30" s="540"/>
    </row>
    <row r="31" spans="1:11" s="346" customFormat="1" ht="14.25" customHeight="1" x14ac:dyDescent="0.3">
      <c r="A31" s="522"/>
      <c r="B31" s="443" t="s">
        <v>508</v>
      </c>
      <c r="C31" s="443"/>
      <c r="D31" s="262">
        <v>1</v>
      </c>
      <c r="E31" s="263">
        <v>1</v>
      </c>
      <c r="G31" s="538"/>
      <c r="H31" s="539"/>
      <c r="I31" s="539"/>
      <c r="J31" s="539"/>
      <c r="K31" s="540"/>
    </row>
    <row r="32" spans="1:11" s="346" customFormat="1" ht="14.25" customHeight="1" x14ac:dyDescent="0.3">
      <c r="A32" s="522"/>
      <c r="B32" s="443" t="s">
        <v>509</v>
      </c>
      <c r="C32" s="443"/>
      <c r="D32" s="262">
        <v>1</v>
      </c>
      <c r="E32" s="263">
        <v>1</v>
      </c>
      <c r="G32" s="538"/>
      <c r="H32" s="539"/>
      <c r="I32" s="539"/>
      <c r="J32" s="539"/>
      <c r="K32" s="540"/>
    </row>
    <row r="33" spans="1:11" s="346" customFormat="1" ht="14.25" customHeight="1" x14ac:dyDescent="0.3">
      <c r="A33" s="522"/>
      <c r="B33" s="443" t="s">
        <v>510</v>
      </c>
      <c r="C33" s="443"/>
      <c r="D33" s="262">
        <v>1</v>
      </c>
      <c r="E33" s="263">
        <v>1</v>
      </c>
      <c r="G33" s="538"/>
      <c r="H33" s="539"/>
      <c r="I33" s="539"/>
      <c r="J33" s="539"/>
      <c r="K33" s="540"/>
    </row>
    <row r="34" spans="1:11" s="346" customFormat="1" x14ac:dyDescent="0.3">
      <c r="A34" s="521" t="s">
        <v>511</v>
      </c>
      <c r="B34" s="443"/>
      <c r="C34" s="443"/>
      <c r="D34" s="260"/>
      <c r="E34" s="261"/>
      <c r="G34" s="538"/>
      <c r="H34" s="539"/>
      <c r="I34" s="539"/>
      <c r="J34" s="539"/>
      <c r="K34" s="540"/>
    </row>
    <row r="35" spans="1:11" s="346" customFormat="1" x14ac:dyDescent="0.3">
      <c r="A35" s="522" t="s">
        <v>512</v>
      </c>
      <c r="B35" s="443"/>
      <c r="C35" s="443"/>
      <c r="D35" s="260" t="s">
        <v>496</v>
      </c>
      <c r="E35" s="261"/>
      <c r="G35" s="538"/>
      <c r="H35" s="539"/>
      <c r="I35" s="539"/>
      <c r="J35" s="539"/>
      <c r="K35" s="540"/>
    </row>
    <row r="36" spans="1:11" s="346" customFormat="1" x14ac:dyDescent="0.3">
      <c r="A36" s="522"/>
      <c r="B36" s="443" t="s">
        <v>513</v>
      </c>
      <c r="C36" s="443"/>
      <c r="D36" s="262">
        <v>0.04</v>
      </c>
      <c r="E36" s="263">
        <v>0.04</v>
      </c>
      <c r="G36" s="538"/>
      <c r="H36" s="539"/>
      <c r="I36" s="539"/>
      <c r="J36" s="539"/>
      <c r="K36" s="540"/>
    </row>
    <row r="37" spans="1:11" s="346" customFormat="1" x14ac:dyDescent="0.3">
      <c r="A37" s="522"/>
      <c r="B37" s="443" t="s">
        <v>514</v>
      </c>
      <c r="C37" s="443"/>
      <c r="D37" s="262">
        <v>1</v>
      </c>
      <c r="E37" s="263">
        <v>1</v>
      </c>
      <c r="G37" s="538"/>
      <c r="H37" s="539"/>
      <c r="I37" s="539"/>
      <c r="J37" s="539"/>
      <c r="K37" s="540"/>
    </row>
    <row r="38" spans="1:11" s="346" customFormat="1" x14ac:dyDescent="0.3">
      <c r="A38" s="522"/>
      <c r="B38" s="443" t="s">
        <v>515</v>
      </c>
      <c r="C38" s="443"/>
      <c r="D38" s="262">
        <v>1</v>
      </c>
      <c r="E38" s="263">
        <v>1</v>
      </c>
      <c r="G38" s="538"/>
      <c r="H38" s="539"/>
      <c r="I38" s="539"/>
      <c r="J38" s="539"/>
      <c r="K38" s="540"/>
    </row>
    <row r="39" spans="1:11" s="346" customFormat="1" x14ac:dyDescent="0.3">
      <c r="A39" s="522" t="s">
        <v>516</v>
      </c>
      <c r="B39" s="443"/>
      <c r="C39" s="443"/>
      <c r="D39" s="264" t="s">
        <v>496</v>
      </c>
      <c r="E39" s="265"/>
      <c r="G39" s="538"/>
      <c r="H39" s="539"/>
      <c r="I39" s="539"/>
      <c r="J39" s="539"/>
      <c r="K39" s="540"/>
    </row>
    <row r="40" spans="1:11" s="346" customFormat="1" x14ac:dyDescent="0.3">
      <c r="A40" s="522"/>
      <c r="B40" s="443" t="s">
        <v>517</v>
      </c>
      <c r="C40" s="443"/>
      <c r="D40" s="262">
        <v>1</v>
      </c>
      <c r="E40" s="263">
        <v>1</v>
      </c>
      <c r="G40" s="538"/>
      <c r="H40" s="539"/>
      <c r="I40" s="539"/>
      <c r="J40" s="539"/>
      <c r="K40" s="540"/>
    </row>
    <row r="41" spans="1:11" s="346" customFormat="1" x14ac:dyDescent="0.3">
      <c r="A41" s="522"/>
      <c r="B41" s="443" t="s">
        <v>518</v>
      </c>
      <c r="C41" s="443"/>
      <c r="D41" s="262">
        <v>1</v>
      </c>
      <c r="E41" s="263">
        <v>1</v>
      </c>
      <c r="G41" s="538"/>
      <c r="H41" s="539"/>
      <c r="I41" s="539"/>
      <c r="J41" s="539"/>
      <c r="K41" s="540"/>
    </row>
    <row r="42" spans="1:11" s="346" customFormat="1" x14ac:dyDescent="0.3">
      <c r="A42" s="522"/>
      <c r="B42" s="443" t="s">
        <v>519</v>
      </c>
      <c r="C42" s="443"/>
      <c r="D42" s="262">
        <v>1</v>
      </c>
      <c r="E42" s="263">
        <v>1</v>
      </c>
      <c r="G42" s="538"/>
      <c r="H42" s="539"/>
      <c r="I42" s="539"/>
      <c r="J42" s="539"/>
      <c r="K42" s="540"/>
    </row>
    <row r="43" spans="1:11" s="346" customFormat="1" x14ac:dyDescent="0.3">
      <c r="A43" s="522" t="s">
        <v>520</v>
      </c>
      <c r="B43" s="443"/>
      <c r="C43" s="443"/>
      <c r="D43" s="264" t="s">
        <v>496</v>
      </c>
      <c r="E43" s="265"/>
      <c r="G43" s="538"/>
      <c r="H43" s="539"/>
      <c r="I43" s="539"/>
      <c r="J43" s="539"/>
      <c r="K43" s="540"/>
    </row>
    <row r="44" spans="1:11" s="346" customFormat="1" x14ac:dyDescent="0.3">
      <c r="A44" s="522"/>
      <c r="B44" s="443" t="s">
        <v>521</v>
      </c>
      <c r="C44" s="443"/>
      <c r="D44" s="262">
        <v>1</v>
      </c>
      <c r="E44" s="263">
        <v>1</v>
      </c>
      <c r="G44" s="538"/>
      <c r="H44" s="539"/>
      <c r="I44" s="539"/>
      <c r="J44" s="539"/>
      <c r="K44" s="540"/>
    </row>
    <row r="45" spans="1:11" s="346" customFormat="1" x14ac:dyDescent="0.3">
      <c r="A45" s="522"/>
      <c r="B45" s="443" t="s">
        <v>522</v>
      </c>
      <c r="C45" s="443"/>
      <c r="D45" s="262">
        <v>1</v>
      </c>
      <c r="E45" s="263">
        <v>1</v>
      </c>
      <c r="G45" s="538"/>
      <c r="H45" s="539"/>
      <c r="I45" s="539"/>
      <c r="J45" s="539"/>
      <c r="K45" s="540"/>
    </row>
    <row r="46" spans="1:11" s="346" customFormat="1" x14ac:dyDescent="0.3">
      <c r="A46" s="522"/>
      <c r="B46" s="443" t="s">
        <v>523</v>
      </c>
      <c r="C46" s="443"/>
      <c r="D46" s="262">
        <v>1</v>
      </c>
      <c r="E46" s="263">
        <v>1</v>
      </c>
      <c r="G46" s="538"/>
      <c r="H46" s="539"/>
      <c r="I46" s="539"/>
      <c r="J46" s="539"/>
      <c r="K46" s="540"/>
    </row>
    <row r="47" spans="1:11" s="346" customFormat="1" x14ac:dyDescent="0.3">
      <c r="A47" s="521" t="s">
        <v>524</v>
      </c>
      <c r="B47" s="443"/>
      <c r="C47" s="443"/>
      <c r="D47" s="260"/>
      <c r="E47" s="261"/>
      <c r="G47" s="538"/>
      <c r="H47" s="539"/>
      <c r="I47" s="539"/>
      <c r="J47" s="539"/>
      <c r="K47" s="540"/>
    </row>
    <row r="48" spans="1:11" s="346" customFormat="1" x14ac:dyDescent="0.3">
      <c r="A48" s="522" t="s">
        <v>525</v>
      </c>
      <c r="B48" s="443"/>
      <c r="C48" s="443"/>
      <c r="D48" s="260" t="s">
        <v>496</v>
      </c>
      <c r="E48" s="261"/>
      <c r="G48" s="538"/>
      <c r="H48" s="539"/>
      <c r="I48" s="539"/>
      <c r="J48" s="539"/>
      <c r="K48" s="540"/>
    </row>
    <row r="49" spans="1:11" s="346" customFormat="1" x14ac:dyDescent="0.3">
      <c r="A49" s="522"/>
      <c r="B49" s="443" t="s">
        <v>526</v>
      </c>
      <c r="C49" s="443"/>
      <c r="D49" s="262">
        <v>0.05</v>
      </c>
      <c r="E49" s="263">
        <v>0.05</v>
      </c>
      <c r="G49" s="538"/>
      <c r="H49" s="539"/>
      <c r="I49" s="539"/>
      <c r="J49" s="539"/>
      <c r="K49" s="540"/>
    </row>
    <row r="50" spans="1:11" s="346" customFormat="1" x14ac:dyDescent="0.3">
      <c r="A50" s="522"/>
      <c r="B50" s="443" t="s">
        <v>527</v>
      </c>
      <c r="C50" s="443"/>
      <c r="D50" s="262">
        <v>0.05</v>
      </c>
      <c r="E50" s="263">
        <v>0.05</v>
      </c>
      <c r="G50" s="538"/>
      <c r="H50" s="539"/>
      <c r="I50" s="539"/>
      <c r="J50" s="539"/>
      <c r="K50" s="540"/>
    </row>
    <row r="51" spans="1:11" s="346" customFormat="1" x14ac:dyDescent="0.3">
      <c r="A51" s="522" t="s">
        <v>528</v>
      </c>
      <c r="B51" s="443"/>
      <c r="C51" s="443"/>
      <c r="D51" s="262" t="s">
        <v>496</v>
      </c>
      <c r="E51" s="263"/>
      <c r="G51" s="538"/>
      <c r="H51" s="539"/>
      <c r="I51" s="539"/>
      <c r="J51" s="539"/>
      <c r="K51" s="540"/>
    </row>
    <row r="52" spans="1:11" s="346" customFormat="1" x14ac:dyDescent="0.3">
      <c r="A52" s="522"/>
      <c r="B52" s="443" t="s">
        <v>529</v>
      </c>
      <c r="C52" s="443"/>
      <c r="D52" s="262">
        <v>0.09</v>
      </c>
      <c r="E52" s="263">
        <v>0.09</v>
      </c>
      <c r="G52" s="538"/>
      <c r="H52" s="539"/>
      <c r="I52" s="539"/>
      <c r="J52" s="539"/>
      <c r="K52" s="540"/>
    </row>
    <row r="53" spans="1:11" s="346" customFormat="1" x14ac:dyDescent="0.3">
      <c r="A53" s="522"/>
      <c r="B53" s="443" t="s">
        <v>530</v>
      </c>
      <c r="C53" s="443"/>
      <c r="D53" s="262">
        <v>0.09</v>
      </c>
      <c r="E53" s="263">
        <v>0.09</v>
      </c>
      <c r="G53" s="538"/>
      <c r="H53" s="539"/>
      <c r="I53" s="539"/>
      <c r="J53" s="539"/>
      <c r="K53" s="540"/>
    </row>
    <row r="54" spans="1:11" s="346" customFormat="1" x14ac:dyDescent="0.3">
      <c r="A54" s="522"/>
      <c r="B54" s="443" t="s">
        <v>531</v>
      </c>
      <c r="C54" s="443"/>
      <c r="D54" s="262">
        <v>1</v>
      </c>
      <c r="E54" s="263">
        <v>1</v>
      </c>
      <c r="G54" s="538"/>
      <c r="H54" s="539"/>
      <c r="I54" s="539"/>
      <c r="J54" s="539"/>
      <c r="K54" s="540"/>
    </row>
    <row r="55" spans="1:11" s="346" customFormat="1" x14ac:dyDescent="0.3">
      <c r="A55" s="522" t="s">
        <v>532</v>
      </c>
      <c r="B55" s="443"/>
      <c r="C55" s="443"/>
      <c r="D55" s="262" t="s">
        <v>496</v>
      </c>
      <c r="E55" s="263"/>
      <c r="G55" s="538"/>
      <c r="H55" s="539"/>
      <c r="I55" s="539"/>
      <c r="J55" s="539"/>
      <c r="K55" s="540"/>
    </row>
    <row r="56" spans="1:11" s="346" customFormat="1" x14ac:dyDescent="0.3">
      <c r="A56" s="522"/>
      <c r="B56" s="443" t="s">
        <v>533</v>
      </c>
      <c r="C56" s="443"/>
      <c r="D56" s="262">
        <v>0.1</v>
      </c>
      <c r="E56" s="263">
        <v>0.1</v>
      </c>
      <c r="G56" s="538"/>
      <c r="H56" s="539"/>
      <c r="I56" s="539"/>
      <c r="J56" s="539"/>
      <c r="K56" s="540"/>
    </row>
    <row r="57" spans="1:11" s="346" customFormat="1" x14ac:dyDescent="0.3">
      <c r="A57" s="522"/>
      <c r="B57" s="443" t="s">
        <v>534</v>
      </c>
      <c r="C57" s="443"/>
      <c r="D57" s="262">
        <v>0.1</v>
      </c>
      <c r="E57" s="263">
        <v>0.1</v>
      </c>
      <c r="G57" s="538"/>
      <c r="H57" s="539"/>
      <c r="I57" s="539"/>
      <c r="J57" s="539"/>
      <c r="K57" s="540"/>
    </row>
    <row r="58" spans="1:11" s="346" customFormat="1" x14ac:dyDescent="0.3">
      <c r="A58" s="522" t="s">
        <v>535</v>
      </c>
      <c r="B58" s="443"/>
      <c r="C58" s="443"/>
      <c r="D58" s="262" t="s">
        <v>496</v>
      </c>
      <c r="E58" s="263"/>
      <c r="G58" s="538"/>
      <c r="H58" s="539"/>
      <c r="I58" s="539"/>
      <c r="J58" s="539"/>
      <c r="K58" s="540"/>
    </row>
    <row r="59" spans="1:11" s="346" customFormat="1" x14ac:dyDescent="0.3">
      <c r="A59" s="522"/>
      <c r="B59" s="443" t="s">
        <v>536</v>
      </c>
      <c r="C59" s="443"/>
      <c r="D59" s="262">
        <v>0.11</v>
      </c>
      <c r="E59" s="263">
        <v>0.11</v>
      </c>
      <c r="G59" s="538"/>
      <c r="H59" s="539"/>
      <c r="I59" s="539"/>
      <c r="J59" s="539"/>
      <c r="K59" s="540"/>
    </row>
    <row r="60" spans="1:11" s="346" customFormat="1" x14ac:dyDescent="0.3">
      <c r="A60" s="522"/>
      <c r="B60" s="443" t="s">
        <v>537</v>
      </c>
      <c r="C60" s="443"/>
      <c r="D60" s="262">
        <v>0.11</v>
      </c>
      <c r="E60" s="263">
        <v>0.11</v>
      </c>
      <c r="G60" s="538"/>
      <c r="H60" s="539"/>
      <c r="I60" s="539"/>
      <c r="J60" s="539"/>
      <c r="K60" s="540"/>
    </row>
    <row r="61" spans="1:11" s="346" customFormat="1" x14ac:dyDescent="0.3">
      <c r="A61" s="522"/>
      <c r="B61" s="443" t="s">
        <v>538</v>
      </c>
      <c r="C61" s="443"/>
      <c r="D61" s="262">
        <v>1</v>
      </c>
      <c r="E61" s="263">
        <v>1</v>
      </c>
      <c r="G61" s="538"/>
      <c r="H61" s="539"/>
      <c r="I61" s="539"/>
      <c r="J61" s="539"/>
      <c r="K61" s="540"/>
    </row>
    <row r="62" spans="1:11" s="346" customFormat="1" x14ac:dyDescent="0.3">
      <c r="A62" s="522" t="s">
        <v>539</v>
      </c>
      <c r="B62" s="443"/>
      <c r="C62" s="443"/>
      <c r="D62" s="262" t="s">
        <v>496</v>
      </c>
      <c r="E62" s="263"/>
      <c r="G62" s="538"/>
      <c r="H62" s="539"/>
      <c r="I62" s="539"/>
      <c r="J62" s="539"/>
      <c r="K62" s="540"/>
    </row>
    <row r="63" spans="1:11" s="346" customFormat="1" x14ac:dyDescent="0.3">
      <c r="A63" s="522"/>
      <c r="B63" s="443" t="s">
        <v>540</v>
      </c>
      <c r="C63" s="443"/>
      <c r="D63" s="262">
        <v>1</v>
      </c>
      <c r="E63" s="263">
        <v>1</v>
      </c>
      <c r="G63" s="538"/>
      <c r="H63" s="539"/>
      <c r="I63" s="539"/>
      <c r="J63" s="539"/>
      <c r="K63" s="540"/>
    </row>
    <row r="64" spans="1:11" s="346" customFormat="1" x14ac:dyDescent="0.3">
      <c r="A64" s="522"/>
      <c r="B64" s="443" t="s">
        <v>541</v>
      </c>
      <c r="C64" s="443"/>
      <c r="D64" s="262">
        <v>1</v>
      </c>
      <c r="E64" s="263">
        <v>1</v>
      </c>
      <c r="G64" s="538"/>
      <c r="H64" s="539"/>
      <c r="I64" s="539"/>
      <c r="J64" s="539"/>
      <c r="K64" s="540"/>
    </row>
    <row r="65" spans="1:11" s="346" customFormat="1" x14ac:dyDescent="0.3">
      <c r="A65" s="522" t="s">
        <v>542</v>
      </c>
      <c r="B65" s="443"/>
      <c r="C65" s="443"/>
      <c r="D65" s="260" t="s">
        <v>496</v>
      </c>
      <c r="E65" s="261"/>
      <c r="G65" s="538"/>
      <c r="H65" s="539"/>
      <c r="I65" s="539"/>
      <c r="J65" s="539"/>
      <c r="K65" s="540"/>
    </row>
    <row r="66" spans="1:11" s="346" customFormat="1" x14ac:dyDescent="0.3">
      <c r="A66" s="522"/>
      <c r="B66" s="443" t="s">
        <v>543</v>
      </c>
      <c r="C66" s="443"/>
      <c r="D66" s="262">
        <v>1</v>
      </c>
      <c r="E66" s="263">
        <v>1</v>
      </c>
      <c r="G66" s="538"/>
      <c r="H66" s="539"/>
      <c r="I66" s="539"/>
      <c r="J66" s="539"/>
      <c r="K66" s="540"/>
    </row>
    <row r="67" spans="1:11" s="346" customFormat="1" x14ac:dyDescent="0.3">
      <c r="A67" s="522"/>
      <c r="B67" s="443" t="s">
        <v>544</v>
      </c>
      <c r="C67" s="443"/>
      <c r="D67" s="262">
        <v>1</v>
      </c>
      <c r="E67" s="263">
        <v>1</v>
      </c>
      <c r="G67" s="538"/>
      <c r="H67" s="539"/>
      <c r="I67" s="539"/>
      <c r="J67" s="539"/>
      <c r="K67" s="540"/>
    </row>
    <row r="68" spans="1:11" s="346" customFormat="1" x14ac:dyDescent="0.3">
      <c r="A68" s="522"/>
      <c r="B68" s="443" t="s">
        <v>545</v>
      </c>
      <c r="C68" s="443"/>
      <c r="D68" s="262">
        <v>1</v>
      </c>
      <c r="E68" s="263">
        <v>1</v>
      </c>
      <c r="G68" s="538"/>
      <c r="H68" s="539"/>
      <c r="I68" s="539"/>
      <c r="J68" s="539"/>
      <c r="K68" s="540"/>
    </row>
    <row r="69" spans="1:11" s="346" customFormat="1" x14ac:dyDescent="0.3">
      <c r="A69" s="522" t="s">
        <v>546</v>
      </c>
      <c r="B69" s="443"/>
      <c r="C69" s="443"/>
      <c r="D69" s="262" t="s">
        <v>496</v>
      </c>
      <c r="E69" s="263"/>
      <c r="G69" s="538"/>
      <c r="H69" s="539"/>
      <c r="I69" s="539"/>
      <c r="J69" s="539"/>
      <c r="K69" s="540"/>
    </row>
    <row r="70" spans="1:11" s="346" customFormat="1" x14ac:dyDescent="0.3">
      <c r="A70" s="522"/>
      <c r="B70" s="443" t="s">
        <v>547</v>
      </c>
      <c r="C70" s="443"/>
      <c r="D70" s="262">
        <v>1</v>
      </c>
      <c r="E70" s="263">
        <v>1</v>
      </c>
      <c r="G70" s="538"/>
      <c r="H70" s="539"/>
      <c r="I70" s="539"/>
      <c r="J70" s="539"/>
      <c r="K70" s="540"/>
    </row>
    <row r="71" spans="1:11" s="346" customFormat="1" x14ac:dyDescent="0.3">
      <c r="A71" s="523"/>
      <c r="B71" s="443" t="s">
        <v>548</v>
      </c>
      <c r="C71" s="443"/>
      <c r="D71" s="262">
        <v>7.4999999999999997E-2</v>
      </c>
      <c r="E71" s="263">
        <v>7.4999999999999997E-2</v>
      </c>
      <c r="G71" s="538"/>
      <c r="H71" s="539"/>
      <c r="I71" s="539"/>
      <c r="J71" s="539"/>
      <c r="K71" s="540"/>
    </row>
    <row r="72" spans="1:11" s="346" customFormat="1" x14ac:dyDescent="0.3">
      <c r="A72" s="522" t="s">
        <v>549</v>
      </c>
      <c r="B72" s="443"/>
      <c r="C72" s="443"/>
      <c r="D72" s="262" t="s">
        <v>496</v>
      </c>
      <c r="E72" s="263"/>
      <c r="G72" s="538"/>
      <c r="H72" s="539"/>
      <c r="I72" s="539"/>
      <c r="J72" s="539"/>
      <c r="K72" s="540"/>
    </row>
    <row r="73" spans="1:11" s="346" customFormat="1" x14ac:dyDescent="0.3">
      <c r="A73" s="522"/>
      <c r="B73" s="443" t="s">
        <v>550</v>
      </c>
      <c r="C73" s="443"/>
      <c r="D73" s="262">
        <v>1</v>
      </c>
      <c r="E73" s="263">
        <v>1</v>
      </c>
      <c r="G73" s="538"/>
      <c r="H73" s="539"/>
      <c r="I73" s="539"/>
      <c r="J73" s="539"/>
      <c r="K73" s="540"/>
    </row>
    <row r="74" spans="1:11" s="346" customFormat="1" x14ac:dyDescent="0.3">
      <c r="A74" s="523"/>
      <c r="B74" s="443" t="s">
        <v>551</v>
      </c>
      <c r="C74" s="443"/>
      <c r="D74" s="262">
        <v>7.4999999999999997E-2</v>
      </c>
      <c r="E74" s="263">
        <v>7.4999999999999997E-2</v>
      </c>
      <c r="G74" s="538"/>
      <c r="H74" s="539"/>
      <c r="I74" s="539"/>
      <c r="J74" s="539"/>
      <c r="K74" s="540"/>
    </row>
    <row r="75" spans="1:11" s="346" customFormat="1" x14ac:dyDescent="0.3">
      <c r="A75" s="522" t="s">
        <v>552</v>
      </c>
      <c r="B75" s="443"/>
      <c r="C75" s="443"/>
      <c r="D75" s="262" t="s">
        <v>496</v>
      </c>
      <c r="E75" s="263"/>
      <c r="G75" s="538"/>
      <c r="H75" s="539"/>
      <c r="I75" s="539"/>
      <c r="J75" s="539"/>
      <c r="K75" s="540"/>
    </row>
    <row r="76" spans="1:11" s="346" customFormat="1" x14ac:dyDescent="0.3">
      <c r="A76" s="522"/>
      <c r="B76" s="443" t="s">
        <v>553</v>
      </c>
      <c r="C76" s="443"/>
      <c r="D76" s="262">
        <v>1</v>
      </c>
      <c r="E76" s="263">
        <v>1</v>
      </c>
      <c r="G76" s="538"/>
      <c r="H76" s="539"/>
      <c r="I76" s="539"/>
      <c r="J76" s="539"/>
      <c r="K76" s="540"/>
    </row>
    <row r="77" spans="1:11" s="346" customFormat="1" x14ac:dyDescent="0.3">
      <c r="A77" s="522"/>
      <c r="B77" s="443" t="s">
        <v>554</v>
      </c>
      <c r="C77" s="443"/>
      <c r="D77" s="262">
        <v>1</v>
      </c>
      <c r="E77" s="263">
        <v>1</v>
      </c>
      <c r="G77" s="538"/>
      <c r="H77" s="539"/>
      <c r="I77" s="539"/>
      <c r="J77" s="539"/>
      <c r="K77" s="540"/>
    </row>
    <row r="78" spans="1:11" s="346" customFormat="1" x14ac:dyDescent="0.3">
      <c r="A78" s="522" t="s">
        <v>555</v>
      </c>
      <c r="B78" s="443"/>
      <c r="C78" s="443"/>
      <c r="D78" s="262" t="s">
        <v>496</v>
      </c>
      <c r="E78" s="263"/>
      <c r="G78" s="538"/>
      <c r="H78" s="539"/>
      <c r="I78" s="539"/>
      <c r="J78" s="539"/>
      <c r="K78" s="540"/>
    </row>
    <row r="79" spans="1:11" s="346" customFormat="1" x14ac:dyDescent="0.3">
      <c r="A79" s="522"/>
      <c r="B79" s="443" t="s">
        <v>556</v>
      </c>
      <c r="C79" s="443"/>
      <c r="D79" s="262">
        <v>1</v>
      </c>
      <c r="E79" s="263">
        <v>1</v>
      </c>
      <c r="G79" s="538"/>
      <c r="H79" s="539"/>
      <c r="I79" s="539"/>
      <c r="J79" s="539"/>
      <c r="K79" s="540"/>
    </row>
    <row r="80" spans="1:11" s="346" customFormat="1" x14ac:dyDescent="0.3">
      <c r="A80" s="522"/>
      <c r="B80" s="443" t="s">
        <v>557</v>
      </c>
      <c r="C80" s="443"/>
      <c r="D80" s="262">
        <v>1</v>
      </c>
      <c r="E80" s="263">
        <v>1</v>
      </c>
      <c r="G80" s="538"/>
      <c r="H80" s="539"/>
      <c r="I80" s="539"/>
      <c r="J80" s="539"/>
      <c r="K80" s="540"/>
    </row>
    <row r="81" spans="1:11" s="346" customFormat="1" x14ac:dyDescent="0.3">
      <c r="A81" s="522" t="s">
        <v>558</v>
      </c>
      <c r="B81" s="443"/>
      <c r="C81" s="443"/>
      <c r="D81" s="262" t="s">
        <v>496</v>
      </c>
      <c r="E81" s="263"/>
      <c r="G81" s="538"/>
      <c r="H81" s="539"/>
      <c r="I81" s="539"/>
      <c r="J81" s="539"/>
      <c r="K81" s="540"/>
    </row>
    <row r="82" spans="1:11" s="346" customFormat="1" x14ac:dyDescent="0.3">
      <c r="A82" s="522"/>
      <c r="B82" s="443" t="s">
        <v>559</v>
      </c>
      <c r="C82" s="443"/>
      <c r="D82" s="262">
        <v>1</v>
      </c>
      <c r="E82" s="263">
        <v>1</v>
      </c>
      <c r="G82" s="538"/>
      <c r="H82" s="539"/>
      <c r="I82" s="539"/>
      <c r="J82" s="539"/>
      <c r="K82" s="540"/>
    </row>
    <row r="83" spans="1:11" s="346" customFormat="1" x14ac:dyDescent="0.3">
      <c r="A83" s="522"/>
      <c r="B83" s="443" t="s">
        <v>560</v>
      </c>
      <c r="C83" s="443"/>
      <c r="D83" s="262">
        <v>1</v>
      </c>
      <c r="E83" s="263">
        <v>1</v>
      </c>
      <c r="G83" s="538"/>
      <c r="H83" s="539"/>
      <c r="I83" s="539"/>
      <c r="J83" s="539"/>
      <c r="K83" s="540"/>
    </row>
    <row r="84" spans="1:11" s="346" customFormat="1" x14ac:dyDescent="0.3">
      <c r="A84" s="522" t="s">
        <v>561</v>
      </c>
      <c r="B84" s="443"/>
      <c r="C84" s="443"/>
      <c r="D84" s="262" t="s">
        <v>496</v>
      </c>
      <c r="E84" s="263"/>
      <c r="G84" s="538"/>
      <c r="H84" s="539"/>
      <c r="I84" s="539"/>
      <c r="J84" s="539"/>
      <c r="K84" s="540"/>
    </row>
    <row r="85" spans="1:11" s="346" customFormat="1" x14ac:dyDescent="0.3">
      <c r="A85" s="522"/>
      <c r="B85" s="443" t="s">
        <v>562</v>
      </c>
      <c r="C85" s="443"/>
      <c r="D85" s="262">
        <v>1</v>
      </c>
      <c r="E85" s="263">
        <v>1</v>
      </c>
      <c r="G85" s="538"/>
      <c r="H85" s="539"/>
      <c r="I85" s="539"/>
      <c r="J85" s="539"/>
      <c r="K85" s="540"/>
    </row>
    <row r="86" spans="1:11" s="346" customFormat="1" x14ac:dyDescent="0.3">
      <c r="A86" s="522"/>
      <c r="B86" s="443" t="s">
        <v>563</v>
      </c>
      <c r="C86" s="443"/>
      <c r="D86" s="262">
        <v>1</v>
      </c>
      <c r="E86" s="263">
        <v>1</v>
      </c>
      <c r="G86" s="538"/>
      <c r="H86" s="539"/>
      <c r="I86" s="539"/>
      <c r="J86" s="539"/>
      <c r="K86" s="540"/>
    </row>
    <row r="87" spans="1:11" s="346" customFormat="1" x14ac:dyDescent="0.3">
      <c r="A87" s="521" t="s">
        <v>564</v>
      </c>
      <c r="B87" s="443"/>
      <c r="C87" s="443"/>
      <c r="D87" s="262"/>
      <c r="E87" s="263"/>
      <c r="G87" s="538"/>
      <c r="H87" s="539"/>
      <c r="I87" s="539"/>
      <c r="J87" s="539"/>
      <c r="K87" s="540"/>
    </row>
    <row r="88" spans="1:11" s="346" customFormat="1" x14ac:dyDescent="0.3">
      <c r="A88" s="522"/>
      <c r="B88" s="443" t="s">
        <v>565</v>
      </c>
      <c r="C88" s="443"/>
      <c r="D88" s="262">
        <v>1</v>
      </c>
      <c r="E88" s="263">
        <v>1</v>
      </c>
      <c r="G88" s="538"/>
      <c r="H88" s="539"/>
      <c r="I88" s="539"/>
      <c r="J88" s="539"/>
      <c r="K88" s="540"/>
    </row>
    <row r="89" spans="1:11" s="346" customFormat="1" x14ac:dyDescent="0.3">
      <c r="A89" s="522"/>
      <c r="B89" s="443" t="s">
        <v>566</v>
      </c>
      <c r="C89" s="443"/>
      <c r="D89" s="262">
        <v>1</v>
      </c>
      <c r="E89" s="263">
        <v>1</v>
      </c>
      <c r="G89" s="538"/>
      <c r="H89" s="539"/>
      <c r="I89" s="539"/>
      <c r="J89" s="539"/>
      <c r="K89" s="540"/>
    </row>
    <row r="90" spans="1:11" s="346" customFormat="1" x14ac:dyDescent="0.3">
      <c r="A90" s="521" t="s">
        <v>567</v>
      </c>
      <c r="B90" s="443"/>
      <c r="C90" s="443"/>
      <c r="D90" s="262" t="s">
        <v>496</v>
      </c>
      <c r="E90" s="263"/>
      <c r="G90" s="538"/>
      <c r="H90" s="539"/>
      <c r="I90" s="539"/>
      <c r="J90" s="539"/>
      <c r="K90" s="540"/>
    </row>
    <row r="91" spans="1:11" s="346" customFormat="1" x14ac:dyDescent="0.3">
      <c r="A91" s="522"/>
      <c r="B91" s="443" t="s">
        <v>568</v>
      </c>
      <c r="C91" s="443"/>
      <c r="D91" s="262">
        <v>0.5</v>
      </c>
      <c r="E91" s="263">
        <v>0.5</v>
      </c>
      <c r="G91" s="538"/>
      <c r="H91" s="539"/>
      <c r="I91" s="539"/>
      <c r="J91" s="539"/>
      <c r="K91" s="540"/>
    </row>
    <row r="92" spans="1:11" s="346" customFormat="1" x14ac:dyDescent="0.3">
      <c r="A92" s="522"/>
      <c r="B92" s="443" t="s">
        <v>569</v>
      </c>
      <c r="C92" s="443"/>
      <c r="D92" s="262">
        <v>0.5</v>
      </c>
      <c r="E92" s="263">
        <v>0.5</v>
      </c>
      <c r="G92" s="538"/>
      <c r="H92" s="539"/>
      <c r="I92" s="539"/>
      <c r="J92" s="539"/>
      <c r="K92" s="540"/>
    </row>
    <row r="93" spans="1:11" s="346" customFormat="1" x14ac:dyDescent="0.3">
      <c r="A93" s="521" t="s">
        <v>570</v>
      </c>
      <c r="B93" s="443"/>
      <c r="C93" s="443"/>
      <c r="D93" s="264"/>
      <c r="E93" s="265"/>
      <c r="G93" s="538"/>
      <c r="H93" s="539"/>
      <c r="I93" s="539"/>
      <c r="J93" s="539"/>
      <c r="K93" s="540"/>
    </row>
    <row r="94" spans="1:11" s="346" customFormat="1" x14ac:dyDescent="0.3">
      <c r="A94" s="522"/>
      <c r="B94" s="443" t="s">
        <v>571</v>
      </c>
      <c r="C94" s="443"/>
      <c r="D94" s="262">
        <v>0.04</v>
      </c>
      <c r="E94" s="263">
        <v>0.04</v>
      </c>
      <c r="G94" s="538"/>
      <c r="H94" s="539"/>
      <c r="I94" s="539"/>
      <c r="J94" s="539"/>
      <c r="K94" s="540"/>
    </row>
    <row r="95" spans="1:11" s="346" customFormat="1" x14ac:dyDescent="0.3">
      <c r="A95" s="522"/>
      <c r="B95" s="443" t="s">
        <v>572</v>
      </c>
      <c r="C95" s="443"/>
      <c r="D95" s="262">
        <v>0.04</v>
      </c>
      <c r="E95" s="263">
        <v>0.04</v>
      </c>
      <c r="G95" s="538"/>
      <c r="H95" s="539"/>
      <c r="I95" s="539"/>
      <c r="J95" s="539"/>
      <c r="K95" s="540"/>
    </row>
    <row r="96" spans="1:11" s="346" customFormat="1" x14ac:dyDescent="0.3">
      <c r="A96" s="522"/>
      <c r="B96" s="443" t="s">
        <v>573</v>
      </c>
      <c r="C96" s="443"/>
      <c r="D96" s="262">
        <v>0.04</v>
      </c>
      <c r="E96" s="263">
        <v>0.04</v>
      </c>
      <c r="G96" s="538"/>
      <c r="H96" s="539"/>
      <c r="I96" s="539"/>
      <c r="J96" s="539"/>
      <c r="K96" s="540"/>
    </row>
    <row r="97" spans="1:11" s="346" customFormat="1" x14ac:dyDescent="0.3">
      <c r="A97" s="522"/>
      <c r="B97" s="443" t="s">
        <v>574</v>
      </c>
      <c r="C97" s="443"/>
      <c r="D97" s="268">
        <v>0.04</v>
      </c>
      <c r="E97" s="263">
        <v>0.04</v>
      </c>
      <c r="G97" s="538"/>
      <c r="H97" s="539"/>
      <c r="I97" s="539"/>
      <c r="J97" s="539"/>
      <c r="K97" s="540"/>
    </row>
    <row r="98" spans="1:11" s="346" customFormat="1" ht="15" thickBot="1" x14ac:dyDescent="0.35">
      <c r="A98" s="524" t="s">
        <v>575</v>
      </c>
      <c r="B98" s="525"/>
      <c r="C98" s="525"/>
      <c r="D98" s="269">
        <v>1</v>
      </c>
      <c r="E98" s="270">
        <v>1</v>
      </c>
      <c r="G98" s="538"/>
      <c r="H98" s="539"/>
      <c r="I98" s="539"/>
      <c r="J98" s="539"/>
      <c r="K98" s="540"/>
    </row>
    <row r="99" spans="1:11" s="346" customFormat="1" ht="15" thickBot="1" x14ac:dyDescent="0.35">
      <c r="G99" s="538"/>
      <c r="H99" s="539"/>
      <c r="I99" s="539"/>
      <c r="J99" s="539"/>
      <c r="K99" s="540"/>
    </row>
    <row r="100" spans="1:11" s="346" customFormat="1" ht="15.6" thickTop="1" thickBot="1" x14ac:dyDescent="0.35">
      <c r="A100" s="526" t="s">
        <v>576</v>
      </c>
      <c r="B100" s="527"/>
      <c r="C100" s="527"/>
      <c r="D100" s="527"/>
      <c r="E100" s="528"/>
      <c r="G100" s="541"/>
      <c r="H100" s="542"/>
      <c r="I100" s="542"/>
      <c r="J100" s="542"/>
      <c r="K100" s="543"/>
    </row>
    <row r="101" spans="1:11" s="346" customFormat="1" x14ac:dyDescent="0.3">
      <c r="A101" s="691" t="s">
        <v>577</v>
      </c>
      <c r="B101" s="692"/>
      <c r="C101" s="692"/>
      <c r="D101" s="692"/>
      <c r="E101" s="693"/>
    </row>
    <row r="102" spans="1:11" s="346" customFormat="1" ht="15" thickBot="1" x14ac:dyDescent="0.35">
      <c r="A102" s="694"/>
      <c r="B102" s="695"/>
      <c r="C102" s="695"/>
      <c r="D102" s="695"/>
      <c r="E102" s="696"/>
    </row>
    <row r="103" spans="1:11" s="346" customFormat="1" ht="15" thickTop="1" x14ac:dyDescent="0.3">
      <c r="A103" s="529"/>
      <c r="B103" s="529"/>
      <c r="C103" s="529"/>
      <c r="D103" s="529"/>
      <c r="E103" s="529"/>
    </row>
    <row r="104" spans="1:11" s="346" customFormat="1" x14ac:dyDescent="0.3">
      <c r="A104" s="530"/>
      <c r="B104" s="530"/>
      <c r="C104" s="530"/>
      <c r="D104" s="530"/>
      <c r="E104" s="530"/>
    </row>
    <row r="105" spans="1:11" s="346" customFormat="1" x14ac:dyDescent="0.3"/>
    <row r="106" spans="1:11" s="346" customFormat="1" x14ac:dyDescent="0.3"/>
    <row r="107" spans="1:11" s="346" customFormat="1" x14ac:dyDescent="0.3"/>
    <row r="108" spans="1:11" s="346" customFormat="1" x14ac:dyDescent="0.3"/>
    <row r="109" spans="1:11" s="346" customFormat="1" x14ac:dyDescent="0.3"/>
    <row r="110" spans="1:11" s="346" customFormat="1" x14ac:dyDescent="0.3"/>
    <row r="111" spans="1:11" s="346" customFormat="1" x14ac:dyDescent="0.3"/>
    <row r="112" spans="1:11" s="346" customFormat="1" x14ac:dyDescent="0.3"/>
    <row r="113" s="346" customFormat="1" x14ac:dyDescent="0.3"/>
    <row r="114" s="346" customFormat="1" x14ac:dyDescent="0.3"/>
  </sheetData>
  <sheetProtection algorithmName="SHA-512" hashValue="J3mF/nIv7gCdhBpwNIEWWI412/oUGl8X9Yaftpf8HYGd4YKor82TACRSS7C/w3K8AnAzX7NPjG8+uB/Qg3x3Pw==" saltValue="2o+1QD9w2KCrV225mI6ASg==" spinCount="100000" sheet="1" objects="1" scenarios="1"/>
  <mergeCells count="2">
    <mergeCell ref="G7:J7"/>
    <mergeCell ref="A101:E10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51EC-EF15-47A9-BE92-20833929B22B}">
  <dimension ref="A1"/>
  <sheetViews>
    <sheetView workbookViewId="0">
      <selection sqref="A1:XFD1048576"/>
    </sheetView>
  </sheetViews>
  <sheetFormatPr defaultColWidth="8.88671875" defaultRowHeight="14.4" x14ac:dyDescent="0.3"/>
  <cols>
    <col min="1" max="16384" width="8.88671875" style="531"/>
  </cols>
  <sheetData/>
  <sheetProtection algorithmName="SHA-512" hashValue="yd8bKUTvpJ2PlRak4qtOxOOAGaF6JwAdjC8ChTqFfy3zZU8C/gt4Kcv0EDhKDb8j0edGqFRH1UoOBHXO5uNBsQ==" saltValue="DmxC27jaZ1ZOb5pA1Aza8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830B-38B0-4439-8CEC-D042142CE12B}">
  <dimension ref="A1"/>
  <sheetViews>
    <sheetView tabSelected="1" workbookViewId="0">
      <selection activeCell="K19" sqref="K19"/>
    </sheetView>
  </sheetViews>
  <sheetFormatPr defaultColWidth="8.88671875" defaultRowHeight="14.4" x14ac:dyDescent="0.3"/>
  <cols>
    <col min="1" max="16384" width="8.88671875" style="531"/>
  </cols>
  <sheetData/>
  <sheetProtection algorithmName="SHA-512" hashValue="1Qpr3LNKG9iyp3uPAxJZr6m1TrTHFwxRHG/2nj6ntiLKuIu3NZlK4vagLvYnIUrNDEvs2nf55HEZYunLbbGK+g==" saltValue="9wKoBjSO1ti+qS6pydpLl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843E64-80A5-4C82-80BB-D3B568D99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7ED25-7948-41EC-A3C8-9F7571A72D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7F447D-6C0E-416E-AF4F-15E0A44EA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NSFR v1</vt:lpstr>
      <vt:lpstr>NSFR SH</vt:lpstr>
      <vt:lpstr>Balance Sheet</vt:lpstr>
      <vt:lpstr>Unencumbered Liquid Assets</vt:lpstr>
      <vt:lpstr>Assumptions</vt:lpstr>
      <vt:lpstr>Securities Haircut Table</vt:lpstr>
      <vt:lpstr>Working Papers 1</vt:lpstr>
      <vt:lpstr>Working Papers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