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runn\Desktop\"/>
    </mc:Choice>
  </mc:AlternateContent>
  <xr:revisionPtr revIDLastSave="0" documentId="13_ncr:1_{26877019-BD44-4AC8-86C4-6222D97E6D12}" xr6:coauthVersionLast="45" xr6:coauthVersionMax="45" xr10:uidLastSave="{00000000-0000-0000-0000-000000000000}"/>
  <bookViews>
    <workbookView xWindow="-120" yWindow="-120" windowWidth="29040" windowHeight="15840" tabRatio="497" activeTab="1" xr2:uid="{00000000-000D-0000-FFFF-FFFF00000000}"/>
  </bookViews>
  <sheets>
    <sheet name="Completion Guidelines" sheetId="4" r:id="rId1"/>
    <sheet name="Maturity Schedule &amp; Refinancing" sheetId="2" r:id="rId2"/>
  </sheets>
  <externalReferences>
    <externalReference r:id="rId3"/>
  </externalReferences>
  <definedNames>
    <definedName name="Adrienne">[1]Logging!$DT$3</definedName>
    <definedName name="Alana">[1]Logging!$DT$5</definedName>
    <definedName name="Andy">[1]Logging!$DT$4</definedName>
    <definedName name="Barry">[1]Logging!$DT$6</definedName>
    <definedName name="Bob">[1]Logging!$DT$7</definedName>
    <definedName name="Brad">[1]Logging!$DT$8</definedName>
    <definedName name="Brian">[1]Logging!$DT$9</definedName>
    <definedName name="Brigitte">[1]Logging!$DT$10</definedName>
    <definedName name="Entela">[1]Logging!$DT$11</definedName>
    <definedName name="Guy">[1]Logging!$DT$12</definedName>
    <definedName name="James">[1]Logging!$DT$13</definedName>
    <definedName name="Janette">[1]Logging!$DT$14</definedName>
    <definedName name="Jim">[1]Logging!$DT$15</definedName>
    <definedName name="Joanna">[1]Logging!$DT$16</definedName>
    <definedName name="JohnB">[1]Logging!$DT$17</definedName>
    <definedName name="JohnH">[1]Logging!$DT$18</definedName>
    <definedName name="Marg">[1]Logging!$DT$19</definedName>
    <definedName name="_xlnm.Print_Area" localSheetId="1">'Maturity Schedule &amp; Refinancing'!$A$1:$P$123</definedName>
    <definedName name="Richard">[1]Logging!$DT$20</definedName>
    <definedName name="Roman">[1]Logging!$DT$21</definedName>
    <definedName name="Sharon">[1]Logging!$DT$22</definedName>
    <definedName name="Shivdeep">[1]Logging!$DT$23</definedName>
    <definedName name="Steve">[1]Logging!$DT$24</definedName>
    <definedName name="SuzanneT">[1]Logging!$DT$25</definedName>
    <definedName name="Tony">[1]Logging!$DT$26</definedName>
    <definedName name="Yasmin">[1]Logging!$DT$27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7" i="2" l="1"/>
  <c r="F127" i="2" s="1"/>
  <c r="E129" i="2" s="1"/>
  <c r="E131" i="2" l="1"/>
  <c r="B4" i="2" s="1"/>
  <c r="E132" i="2"/>
  <c r="E133" i="2"/>
  <c r="E130" i="2"/>
  <c r="E108" i="2" l="1"/>
  <c r="E107" i="2"/>
  <c r="D120" i="2"/>
  <c r="B110" i="2"/>
  <c r="O57" i="2" l="1"/>
  <c r="N57" i="2"/>
  <c r="M57" i="2"/>
  <c r="L57" i="2"/>
  <c r="K57" i="2"/>
  <c r="J57" i="2"/>
  <c r="I57" i="2"/>
  <c r="H57" i="2"/>
  <c r="G57" i="2"/>
  <c r="F57" i="2"/>
  <c r="E57" i="2"/>
  <c r="O30" i="2"/>
  <c r="N30" i="2"/>
  <c r="M30" i="2"/>
  <c r="L30" i="2"/>
  <c r="K30" i="2"/>
  <c r="J30" i="2"/>
  <c r="I30" i="2"/>
  <c r="H30" i="2"/>
  <c r="G30" i="2"/>
  <c r="F30" i="2"/>
  <c r="E30" i="2"/>
  <c r="D57" i="2"/>
  <c r="D30" i="2"/>
  <c r="D97" i="2" s="1"/>
  <c r="P56" i="2"/>
  <c r="D90" i="2" l="1"/>
  <c r="E90" i="2" s="1"/>
  <c r="D121" i="2"/>
  <c r="D122" i="2" s="1"/>
  <c r="D98" i="2"/>
  <c r="P58" i="2"/>
  <c r="P51" i="2"/>
  <c r="B58" i="2" l="1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62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B53" i="2"/>
  <c r="B52" i="2"/>
  <c r="B50" i="2"/>
  <c r="B49" i="2"/>
  <c r="B48" i="2"/>
  <c r="B47" i="2"/>
  <c r="B46" i="2"/>
  <c r="B44" i="2"/>
  <c r="B43" i="2"/>
  <c r="B42" i="2"/>
  <c r="B41" i="2"/>
  <c r="B40" i="2"/>
  <c r="B38" i="2"/>
  <c r="B37" i="2"/>
  <c r="P34" i="2"/>
  <c r="P20" i="2"/>
  <c r="P21" i="2"/>
  <c r="P22" i="2"/>
  <c r="P23" i="2"/>
  <c r="P24" i="2"/>
  <c r="P25" i="2"/>
  <c r="P26" i="2"/>
  <c r="P27" i="2"/>
  <c r="P28" i="2"/>
  <c r="P8" i="2"/>
  <c r="P9" i="2"/>
  <c r="P10" i="2"/>
  <c r="P11" i="2"/>
  <c r="P12" i="2"/>
  <c r="P13" i="2"/>
  <c r="P14" i="2"/>
  <c r="P15" i="2"/>
  <c r="P16" i="2"/>
  <c r="P17" i="2"/>
  <c r="P18" i="2"/>
  <c r="P19" i="2"/>
  <c r="B26" i="2"/>
  <c r="B25" i="2"/>
  <c r="B23" i="2"/>
  <c r="B22" i="2"/>
  <c r="B21" i="2"/>
  <c r="B20" i="2"/>
  <c r="B19" i="2"/>
  <c r="B17" i="2"/>
  <c r="B16" i="2"/>
  <c r="B15" i="2"/>
  <c r="B14" i="2"/>
  <c r="B13" i="2"/>
  <c r="B11" i="2"/>
  <c r="B10" i="2"/>
  <c r="D3" i="2" l="1"/>
  <c r="E3" i="2" s="1"/>
  <c r="F3" i="2" s="1"/>
  <c r="G3" i="2" s="1"/>
  <c r="H3" i="2" s="1"/>
  <c r="I3" i="2" s="1"/>
  <c r="J3" i="2" s="1"/>
  <c r="K3" i="2" s="1"/>
  <c r="B55" i="2"/>
  <c r="P29" i="2" l="1"/>
  <c r="L59" i="2" l="1"/>
  <c r="P66" i="2" l="1"/>
  <c r="P65" i="2"/>
  <c r="P33" i="2"/>
  <c r="P35" i="2"/>
  <c r="P57" i="2" l="1"/>
  <c r="P7" i="2"/>
  <c r="P30" i="2" s="1"/>
  <c r="D86" i="2"/>
  <c r="D113" i="2" s="1"/>
  <c r="D114" i="2" s="1"/>
  <c r="P59" i="2" l="1"/>
  <c r="B54" i="2"/>
  <c r="B34" i="2" l="1"/>
  <c r="B33" i="2"/>
  <c r="N59" i="2" l="1"/>
  <c r="M59" i="2"/>
  <c r="F59" i="2"/>
  <c r="O59" i="2"/>
  <c r="G78" i="2"/>
  <c r="F78" i="2"/>
  <c r="E78" i="2"/>
  <c r="D78" i="2"/>
  <c r="P78" i="2" l="1"/>
  <c r="P80" i="2" s="1"/>
  <c r="D93" i="2"/>
  <c r="E93" i="2" s="1"/>
  <c r="F80" i="2"/>
  <c r="K59" i="2"/>
  <c r="J59" i="2"/>
  <c r="I59" i="2"/>
  <c r="H59" i="2"/>
  <c r="E59" i="2"/>
  <c r="E80" i="2" s="1"/>
  <c r="D59" i="2"/>
  <c r="D80" i="2" s="1"/>
  <c r="G59" i="2" l="1"/>
  <c r="G80" i="2" s="1"/>
  <c r="D99" i="2"/>
  <c r="D115" i="2" s="1"/>
  <c r="D89" i="2"/>
  <c r="D116" i="2" l="1"/>
  <c r="D91" i="2"/>
  <c r="D104" i="2" s="1"/>
  <c r="D106" i="2" s="1"/>
  <c r="E106" i="2" s="1"/>
  <c r="D92" i="2"/>
  <c r="D94" i="2" s="1"/>
  <c r="D95" i="2" l="1"/>
  <c r="D103" i="2" s="1"/>
  <c r="D105" i="2" s="1"/>
  <c r="E105" i="2" s="1"/>
</calcChain>
</file>

<file path=xl/sharedStrings.xml><?xml version="1.0" encoding="utf-8"?>
<sst xmlns="http://schemas.openxmlformats.org/spreadsheetml/2006/main" count="133" uniqueCount="97">
  <si>
    <t>Q1</t>
  </si>
  <si>
    <t>Q2</t>
  </si>
  <si>
    <t>Q3</t>
  </si>
  <si>
    <t>Q4</t>
  </si>
  <si>
    <t>NHA-MBS</t>
  </si>
  <si>
    <t>CMB</t>
  </si>
  <si>
    <t>ON  balance sheet</t>
  </si>
  <si>
    <t>SECURITIZATION INFORMATION</t>
  </si>
  <si>
    <t>Other Program 1</t>
  </si>
  <si>
    <t>Other Program 2</t>
  </si>
  <si>
    <t>Securitizations Maturing / Payable</t>
  </si>
  <si>
    <t>Personal Loans</t>
  </si>
  <si>
    <t>Multi-Residential Mortgages &lt; 4 units</t>
  </si>
  <si>
    <t>Multi-Residential Mortgages &gt; 4 units</t>
  </si>
  <si>
    <t>Securitization Reporting Information</t>
  </si>
  <si>
    <t>"Maturity Schedule &amp; Refinancing" Tab</t>
  </si>
  <si>
    <t>Commercial Mortgages</t>
  </si>
  <si>
    <t>Automotive Loans (Retail)</t>
  </si>
  <si>
    <t>Credit Card Receivables</t>
  </si>
  <si>
    <t>Commercial - Business Loans (Term)</t>
  </si>
  <si>
    <t>Commercial - Agricultural Loans (Term)</t>
  </si>
  <si>
    <t>Commercial - Other Loans (specify, comment box)</t>
  </si>
  <si>
    <t>Leasing Receivables</t>
  </si>
  <si>
    <t>OFF balance sheet</t>
  </si>
  <si>
    <t>Securitization Liability [On BS] &lt; 1 year</t>
  </si>
  <si>
    <t>Securitization Liability [Off BS] &lt; 1 year</t>
  </si>
  <si>
    <t>Total Securitization Liability &lt; 1 year</t>
  </si>
  <si>
    <t>Securitization Liability [On BS] &gt; 1 year</t>
  </si>
  <si>
    <t>Securitization Liability [Off BS] &gt; 1 year</t>
  </si>
  <si>
    <t>Total Securitization Liability &gt; 1 year</t>
  </si>
  <si>
    <t>Grand Total Securitization Liability</t>
  </si>
  <si>
    <t>STATISTICS  AT  A  GLANCE</t>
  </si>
  <si>
    <t>(B) Grand Total Securitization Liability</t>
  </si>
  <si>
    <t>IO Strips</t>
  </si>
  <si>
    <t>DICO  METRICS</t>
  </si>
  <si>
    <t>- Liquidity Reserve Deposit (LRD)</t>
  </si>
  <si>
    <t>+ Undrawn Credit Facilities (Available LOC)</t>
  </si>
  <si>
    <t>SECURITIZATION LIQUIDITY COVERAGE</t>
  </si>
  <si>
    <t>SECURITIZATION CAPITAL BUFFER</t>
  </si>
  <si>
    <t>Net Assets ($)</t>
  </si>
  <si>
    <t xml:space="preserve">Leverage = </t>
  </si>
  <si>
    <t xml:space="preserve">Pro-forma Leverage = </t>
  </si>
  <si>
    <t>Securitization Liability [On BS] &lt; 90 days</t>
  </si>
  <si>
    <t>Securitization Liability [Off BS] &lt; 90 days</t>
  </si>
  <si>
    <t>Total Securitization Liability &lt; 90 days</t>
  </si>
  <si>
    <t>Residential Mortgages (Uninsured - Prime)</t>
  </si>
  <si>
    <t>Residential Mortgages (Uninsured - Non-Prime)</t>
  </si>
  <si>
    <t>Residential Mortgages (Insured - Individually)</t>
  </si>
  <si>
    <t>Residential Mortgages (Insured - Bulk)</t>
  </si>
  <si>
    <t>Other Loans, 3rd party assets, etc (specify, comment box)</t>
  </si>
  <si>
    <t>Drawings on all Lines of Credit</t>
  </si>
  <si>
    <t>Total LOC Limits</t>
  </si>
  <si>
    <t>Undrawn LOC amount (overall)</t>
  </si>
  <si>
    <t>Borrowing information @ date above</t>
  </si>
  <si>
    <t>(A) Regulatory Capital + Deposits (@ Qtr-end)</t>
  </si>
  <si>
    <t>Assets available &amp; eligible for Securitization</t>
  </si>
  <si>
    <t>Grand Total Securitizations Maturing / Payable</t>
  </si>
  <si>
    <t xml:space="preserve"> - Assets available &amp; eligible for Securitization should only include those assets that have been specifically flagged or approved to be included in a specific securitization pool</t>
  </si>
  <si>
    <t>TOTALS</t>
  </si>
  <si>
    <t>Total Loans available &amp; eligible for Securitization</t>
  </si>
  <si>
    <t>Year 1</t>
  </si>
  <si>
    <t>Year 2</t>
  </si>
  <si>
    <t>Year 3</t>
  </si>
  <si>
    <t>Year 4</t>
  </si>
  <si>
    <t>Year 5</t>
  </si>
  <si>
    <t>&gt; 5 Years</t>
  </si>
  <si>
    <t>Total Securitizations Maturing / Payable
(on BS)</t>
  </si>
  <si>
    <t>Total Securitizations Maturing / Payable
(Off BS)</t>
  </si>
  <si>
    <t>RMBS:</t>
  </si>
  <si>
    <t>personal loans</t>
  </si>
  <si>
    <t>prime mtgs</t>
  </si>
  <si>
    <t>non-prime (Alt+A) mtgs</t>
  </si>
  <si>
    <t>ABCP:</t>
  </si>
  <si>
    <t>multi-residential commercial</t>
  </si>
  <si>
    <t>other assets</t>
  </si>
  <si>
    <t>ABS:</t>
  </si>
  <si>
    <t>CMBS:</t>
  </si>
  <si>
    <t>of which are 3rd party originated assets</t>
  </si>
  <si>
    <t xml:space="preserve"> - All information provided should be "as at" a fiscal year-end or quarter-end (specify in highlighted section at the top left)</t>
  </si>
  <si>
    <r>
      <t xml:space="preserve">Refinancing Surplus / </t>
    </r>
    <r>
      <rPr>
        <sz val="11"/>
        <color rgb="FFFF0000"/>
        <rFont val="Calibri"/>
        <family val="2"/>
        <scheme val="minor"/>
      </rPr>
      <t>(Shortfall)</t>
    </r>
  </si>
  <si>
    <t>MEMO:  SCHEDULED PRINCIPAL &amp; INTEREST CONTAINED IN ALL NUMBERS ABOVE</t>
  </si>
  <si>
    <t>(C) Total Securitization BULLET Liability &lt; 1 year</t>
  </si>
  <si>
    <t>Securitization BULLET Liability &lt; 90 days</t>
  </si>
  <si>
    <t>Regulatory Capital ($)</t>
  </si>
  <si>
    <r>
      <t xml:space="preserve"> - All numbers in </t>
    </r>
    <r>
      <rPr>
        <b/>
        <sz val="14"/>
        <color rgb="FF0000FF"/>
        <rFont val="Calibri"/>
        <family val="2"/>
        <scheme val="minor"/>
      </rPr>
      <t xml:space="preserve">BLUE </t>
    </r>
    <r>
      <rPr>
        <sz val="14"/>
        <color theme="1"/>
        <rFont val="Calibri"/>
        <family val="2"/>
        <scheme val="minor"/>
      </rPr>
      <t>are inputs by the Credit Union (numbers in BLACK are calculations)</t>
    </r>
  </si>
  <si>
    <t>- MBS</t>
  </si>
  <si>
    <t>Total Off BS Securitization Liability &lt; 24 mths</t>
  </si>
  <si>
    <t xml:space="preserve"> [ B / A ]  </t>
  </si>
  <si>
    <t xml:space="preserve"> [ C / A ] </t>
  </si>
  <si>
    <t>Yes</t>
  </si>
  <si>
    <t>No</t>
  </si>
  <si>
    <t>Is the credit union currently utilizing any non-government sponsored securitization programs?</t>
  </si>
  <si>
    <t>Has the credit union purchased assets from third parties for inclusion in securitization pools?</t>
  </si>
  <si>
    <t>Coverage Ratio %</t>
  </si>
  <si>
    <t>Securitization Liquidity $</t>
  </si>
  <si>
    <t>Version: 12/1/2018</t>
  </si>
  <si>
    <t>Enter Credit Union's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</si>
</sst>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&quot;$&quot;#,##0.000_);[Red]\(&quot;$&quot;#,##0.000\)"/>
    <numFmt numFmtId="165" formatCode="mmm\ yyyy"/>
    <numFmt numFmtId="166" formatCode="[$-409]mmmm\ d\,\ yyyy;@"/>
    <numFmt numFmtId="167" formatCode="0.0%"/>
    <numFmt numFmtId="168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4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.5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0000FF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0000FF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7" tint="-0.499984740745262"/>
      <name val="Arial"/>
      <family val="2"/>
    </font>
    <font>
      <b/>
      <i/>
      <sz val="10"/>
      <color theme="7" tint="-0.499984740745262"/>
      <name val="Arial"/>
      <family val="2"/>
    </font>
    <font>
      <sz val="11"/>
      <color rgb="FFF8F8F8"/>
      <name val="Arial"/>
      <family val="2"/>
    </font>
    <font>
      <b/>
      <sz val="11"/>
      <color rgb="FFF8F8F8"/>
      <name val="Arial"/>
      <family val="2"/>
    </font>
    <font>
      <b/>
      <i/>
      <sz val="11"/>
      <name val="Arial"/>
      <family val="2"/>
    </font>
    <font>
      <b/>
      <sz val="10"/>
      <color theme="1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1"/>
      <color rgb="FF0000FF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rgb="FF0000FF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0" fillId="4" borderId="0" xfId="0" applyFill="1"/>
    <xf numFmtId="0" fontId="0" fillId="4" borderId="1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0" xfId="0" quotePrefix="1" applyFill="1" applyBorder="1"/>
    <xf numFmtId="0" fontId="2" fillId="4" borderId="0" xfId="0" applyFont="1" applyFill="1" applyBorder="1"/>
    <xf numFmtId="0" fontId="3" fillId="4" borderId="0" xfId="0" applyFont="1" applyFill="1" applyBorder="1"/>
    <xf numFmtId="6" fontId="20" fillId="4" borderId="2" xfId="0" applyNumberFormat="1" applyFont="1" applyFill="1" applyBorder="1" applyAlignment="1" applyProtection="1">
      <alignment vertical="center"/>
      <protection locked="0"/>
    </xf>
    <xf numFmtId="6" fontId="20" fillId="4" borderId="4" xfId="0" applyNumberFormat="1" applyFont="1" applyFill="1" applyBorder="1" applyAlignment="1" applyProtection="1">
      <alignment vertical="center"/>
      <protection locked="0"/>
    </xf>
    <xf numFmtId="6" fontId="20" fillId="4" borderId="10" xfId="0" applyNumberFormat="1" applyFont="1" applyFill="1" applyBorder="1" applyAlignment="1" applyProtection="1">
      <alignment vertical="center"/>
      <protection locked="0"/>
    </xf>
    <xf numFmtId="6" fontId="20" fillId="4" borderId="0" xfId="0" applyNumberFormat="1" applyFont="1" applyFill="1" applyBorder="1" applyAlignment="1" applyProtection="1">
      <alignment vertical="center"/>
      <protection locked="0"/>
    </xf>
    <xf numFmtId="6" fontId="20" fillId="4" borderId="25" xfId="0" applyNumberFormat="1" applyFont="1" applyFill="1" applyBorder="1" applyAlignment="1" applyProtection="1">
      <alignment vertical="center"/>
      <protection locked="0"/>
    </xf>
    <xf numFmtId="6" fontId="35" fillId="4" borderId="2" xfId="0" applyNumberFormat="1" applyFont="1" applyFill="1" applyBorder="1" applyAlignment="1" applyProtection="1">
      <alignment vertical="center"/>
      <protection locked="0"/>
    </xf>
    <xf numFmtId="6" fontId="35" fillId="4" borderId="4" xfId="0" applyNumberFormat="1" applyFont="1" applyFill="1" applyBorder="1" applyAlignment="1" applyProtection="1">
      <alignment vertical="center"/>
      <protection locked="0"/>
    </xf>
    <xf numFmtId="6" fontId="35" fillId="4" borderId="10" xfId="0" applyNumberFormat="1" applyFont="1" applyFill="1" applyBorder="1" applyAlignment="1" applyProtection="1">
      <alignment vertical="center"/>
      <protection locked="0"/>
    </xf>
    <xf numFmtId="6" fontId="35" fillId="4" borderId="0" xfId="0" applyNumberFormat="1" applyFont="1" applyFill="1" applyBorder="1" applyAlignment="1" applyProtection="1">
      <alignment vertical="center"/>
      <protection locked="0"/>
    </xf>
    <xf numFmtId="6" fontId="35" fillId="4" borderId="25" xfId="0" applyNumberFormat="1" applyFont="1" applyFill="1" applyBorder="1" applyAlignment="1" applyProtection="1">
      <alignment vertical="center"/>
      <protection locked="0"/>
    </xf>
    <xf numFmtId="6" fontId="20" fillId="4" borderId="23" xfId="0" applyNumberFormat="1" applyFont="1" applyFill="1" applyBorder="1" applyAlignment="1" applyProtection="1">
      <alignment vertical="center"/>
      <protection locked="0"/>
    </xf>
    <xf numFmtId="6" fontId="20" fillId="4" borderId="24" xfId="0" applyNumberFormat="1" applyFont="1" applyFill="1" applyBorder="1" applyAlignment="1" applyProtection="1">
      <alignment horizontal="center" vertical="center"/>
      <protection locked="0"/>
    </xf>
    <xf numFmtId="6" fontId="20" fillId="4" borderId="25" xfId="0" applyNumberFormat="1" applyFont="1" applyFill="1" applyBorder="1" applyAlignment="1" applyProtection="1">
      <alignment horizontal="center" vertical="center"/>
      <protection locked="0"/>
    </xf>
    <xf numFmtId="6" fontId="20" fillId="4" borderId="27" xfId="0" applyNumberFormat="1" applyFont="1" applyFill="1" applyBorder="1" applyAlignment="1" applyProtection="1">
      <alignment horizontal="center" vertical="center"/>
      <protection locked="0"/>
    </xf>
    <xf numFmtId="9" fontId="37" fillId="4" borderId="24" xfId="1" applyFont="1" applyFill="1" applyBorder="1" applyAlignment="1" applyProtection="1">
      <alignment horizontal="center" vertical="center"/>
      <protection locked="0"/>
    </xf>
    <xf numFmtId="9" fontId="37" fillId="4" borderId="27" xfId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</xf>
    <xf numFmtId="15" fontId="19" fillId="4" borderId="0" xfId="0" applyNumberFormat="1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165" fontId="16" fillId="4" borderId="2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165" fontId="16" fillId="4" borderId="8" xfId="0" applyNumberFormat="1" applyFont="1" applyFill="1" applyBorder="1" applyAlignment="1" applyProtection="1">
      <alignment horizontal="center" vertical="center"/>
    </xf>
    <xf numFmtId="16" fontId="16" fillId="4" borderId="3" xfId="0" applyNumberFormat="1" applyFont="1" applyFill="1" applyBorder="1" applyAlignment="1" applyProtection="1">
      <alignment horizontal="center" vertical="center"/>
    </xf>
    <xf numFmtId="16" fontId="16" fillId="4" borderId="11" xfId="0" applyNumberFormat="1" applyFont="1" applyFill="1" applyBorder="1" applyAlignment="1" applyProtection="1">
      <alignment horizontal="center" vertical="center"/>
    </xf>
    <xf numFmtId="16" fontId="16" fillId="4" borderId="12" xfId="0" applyNumberFormat="1" applyFont="1" applyFill="1" applyBorder="1" applyAlignment="1" applyProtection="1">
      <alignment horizontal="center" vertical="center"/>
    </xf>
    <xf numFmtId="16" fontId="16" fillId="4" borderId="1" xfId="0" applyNumberFormat="1" applyFont="1" applyFill="1" applyBorder="1" applyAlignment="1" applyProtection="1">
      <alignment horizontal="center" vertical="center"/>
    </xf>
    <xf numFmtId="16" fontId="16" fillId="4" borderId="14" xfId="0" applyNumberFormat="1" applyFont="1" applyFill="1" applyBorder="1" applyAlignment="1" applyProtection="1">
      <alignment horizontal="center" vertical="center"/>
    </xf>
    <xf numFmtId="16" fontId="16" fillId="4" borderId="13" xfId="0" applyNumberFormat="1" applyFont="1" applyFill="1" applyBorder="1" applyAlignment="1" applyProtection="1">
      <alignment horizontal="center" vertical="center"/>
    </xf>
    <xf numFmtId="16" fontId="16" fillId="4" borderId="6" xfId="0" applyNumberFormat="1" applyFont="1" applyFill="1" applyBorder="1" applyAlignment="1" applyProtection="1">
      <alignment horizontal="center" vertical="center"/>
    </xf>
    <xf numFmtId="6" fontId="20" fillId="4" borderId="25" xfId="0" applyNumberFormat="1" applyFont="1" applyFill="1" applyBorder="1" applyAlignment="1" applyProtection="1">
      <alignment vertical="center"/>
    </xf>
    <xf numFmtId="6" fontId="20" fillId="4" borderId="0" xfId="0" applyNumberFormat="1" applyFont="1" applyFill="1" applyBorder="1" applyAlignment="1" applyProtection="1">
      <alignment vertical="center"/>
    </xf>
    <xf numFmtId="16" fontId="21" fillId="4" borderId="24" xfId="0" applyNumberFormat="1" applyFont="1" applyFill="1" applyBorder="1" applyAlignment="1" applyProtection="1">
      <alignment horizontal="center" vertical="center"/>
    </xf>
    <xf numFmtId="16" fontId="16" fillId="4" borderId="2" xfId="0" applyNumberFormat="1" applyFont="1" applyFill="1" applyBorder="1" applyAlignment="1" applyProtection="1">
      <alignment horizontal="center" vertical="center"/>
    </xf>
    <xf numFmtId="16" fontId="16" fillId="4" borderId="4" xfId="0" applyNumberFormat="1" applyFont="1" applyFill="1" applyBorder="1" applyAlignment="1" applyProtection="1">
      <alignment horizontal="center" vertical="center"/>
    </xf>
    <xf numFmtId="16" fontId="16" fillId="4" borderId="10" xfId="0" applyNumberFormat="1" applyFont="1" applyFill="1" applyBorder="1" applyAlignment="1" applyProtection="1">
      <alignment horizontal="center" vertical="center"/>
    </xf>
    <xf numFmtId="16" fontId="16" fillId="4" borderId="0" xfId="0" applyNumberFormat="1" applyFont="1" applyFill="1" applyBorder="1" applyAlignment="1" applyProtection="1">
      <alignment horizontal="center" vertical="center"/>
    </xf>
    <xf numFmtId="16" fontId="21" fillId="4" borderId="25" xfId="0" applyNumberFormat="1" applyFont="1" applyFill="1" applyBorder="1" applyAlignment="1" applyProtection="1">
      <alignment horizontal="center" vertical="center"/>
    </xf>
    <xf numFmtId="6" fontId="20" fillId="4" borderId="2" xfId="0" applyNumberFormat="1" applyFont="1" applyFill="1" applyBorder="1" applyAlignment="1" applyProtection="1">
      <alignment vertical="center"/>
    </xf>
    <xf numFmtId="6" fontId="20" fillId="4" borderId="4" xfId="0" applyNumberFormat="1" applyFont="1" applyFill="1" applyBorder="1" applyAlignment="1" applyProtection="1">
      <alignment vertical="center"/>
    </xf>
    <xf numFmtId="6" fontId="20" fillId="4" borderId="10" xfId="0" applyNumberFormat="1" applyFont="1" applyFill="1" applyBorder="1" applyAlignment="1" applyProtection="1">
      <alignment vertical="center"/>
    </xf>
    <xf numFmtId="6" fontId="21" fillId="4" borderId="25" xfId="0" applyNumberFormat="1" applyFont="1" applyFill="1" applyBorder="1" applyAlignment="1" applyProtection="1">
      <alignment vertical="center"/>
    </xf>
    <xf numFmtId="6" fontId="11" fillId="4" borderId="0" xfId="0" applyNumberFormat="1" applyFont="1" applyFill="1" applyAlignment="1" applyProtection="1">
      <alignment vertical="center"/>
    </xf>
    <xf numFmtId="6" fontId="23" fillId="4" borderId="2" xfId="0" applyNumberFormat="1" applyFont="1" applyFill="1" applyBorder="1" applyAlignment="1" applyProtection="1">
      <alignment horizontal="right" vertical="center" wrapText="1"/>
    </xf>
    <xf numFmtId="6" fontId="23" fillId="4" borderId="8" xfId="0" applyNumberFormat="1" applyFont="1" applyFill="1" applyBorder="1" applyAlignment="1" applyProtection="1">
      <alignment horizontal="left" vertical="center" wrapText="1"/>
    </xf>
    <xf numFmtId="165" fontId="11" fillId="4" borderId="0" xfId="0" applyNumberFormat="1" applyFont="1" applyFill="1" applyAlignment="1" applyProtection="1">
      <alignment vertical="center"/>
    </xf>
    <xf numFmtId="6" fontId="8" fillId="4" borderId="25" xfId="0" applyNumberFormat="1" applyFont="1" applyFill="1" applyBorder="1" applyAlignment="1" applyProtection="1">
      <alignment vertical="center"/>
    </xf>
    <xf numFmtId="6" fontId="14" fillId="0" borderId="16" xfId="0" applyNumberFormat="1" applyFont="1" applyFill="1" applyBorder="1" applyAlignment="1" applyProtection="1">
      <alignment vertical="center"/>
    </xf>
    <xf numFmtId="6" fontId="14" fillId="0" borderId="17" xfId="0" applyNumberFormat="1" applyFont="1" applyFill="1" applyBorder="1" applyAlignment="1" applyProtection="1">
      <alignment vertical="center"/>
    </xf>
    <xf numFmtId="6" fontId="14" fillId="0" borderId="28" xfId="0" applyNumberFormat="1" applyFont="1" applyFill="1" applyBorder="1" applyAlignment="1" applyProtection="1">
      <alignment vertical="center"/>
    </xf>
    <xf numFmtId="6" fontId="14" fillId="0" borderId="15" xfId="0" applyNumberFormat="1" applyFont="1" applyFill="1" applyBorder="1" applyAlignment="1" applyProtection="1">
      <alignment vertical="center"/>
    </xf>
    <xf numFmtId="16" fontId="16" fillId="4" borderId="23" xfId="0" applyNumberFormat="1" applyFont="1" applyFill="1" applyBorder="1" applyAlignment="1" applyProtection="1">
      <alignment horizontal="center" vertical="center"/>
    </xf>
    <xf numFmtId="16" fontId="16" fillId="4" borderId="24" xfId="0" applyNumberFormat="1" applyFont="1" applyFill="1" applyBorder="1" applyAlignment="1" applyProtection="1">
      <alignment horizontal="center" vertical="center"/>
    </xf>
    <xf numFmtId="16" fontId="16" fillId="4" borderId="25" xfId="0" applyNumberFormat="1" applyFont="1" applyFill="1" applyBorder="1" applyAlignment="1" applyProtection="1">
      <alignment horizontal="center" vertical="center"/>
    </xf>
    <xf numFmtId="6" fontId="20" fillId="4" borderId="23" xfId="0" applyNumberFormat="1" applyFont="1" applyFill="1" applyBorder="1" applyAlignment="1" applyProtection="1">
      <alignment vertical="center"/>
    </xf>
    <xf numFmtId="6" fontId="14" fillId="0" borderId="30" xfId="0" applyNumberFormat="1" applyFont="1" applyFill="1" applyBorder="1" applyAlignment="1" applyProtection="1">
      <alignment vertical="center"/>
    </xf>
    <xf numFmtId="6" fontId="14" fillId="0" borderId="34" xfId="0" applyNumberFormat="1" applyFont="1" applyFill="1" applyBorder="1" applyAlignment="1" applyProtection="1">
      <alignment vertical="center"/>
    </xf>
    <xf numFmtId="6" fontId="14" fillId="0" borderId="35" xfId="0" applyNumberFormat="1" applyFont="1" applyFill="1" applyBorder="1" applyAlignment="1" applyProtection="1">
      <alignment vertical="center"/>
    </xf>
    <xf numFmtId="6" fontId="14" fillId="0" borderId="33" xfId="0" applyNumberFormat="1" applyFont="1" applyFill="1" applyBorder="1" applyAlignment="1" applyProtection="1">
      <alignment vertical="center"/>
    </xf>
    <xf numFmtId="6" fontId="26" fillId="4" borderId="2" xfId="0" applyNumberFormat="1" applyFont="1" applyFill="1" applyBorder="1" applyAlignment="1" applyProtection="1">
      <alignment horizontal="right" vertical="center" wrapText="1"/>
    </xf>
    <xf numFmtId="6" fontId="27" fillId="4" borderId="12" xfId="0" applyNumberFormat="1" applyFont="1" applyFill="1" applyBorder="1" applyAlignment="1" applyProtection="1">
      <alignment horizontal="left" vertical="center" wrapText="1"/>
    </xf>
    <xf numFmtId="6" fontId="14" fillId="4" borderId="39" xfId="0" applyNumberFormat="1" applyFont="1" applyFill="1" applyBorder="1" applyAlignment="1" applyProtection="1">
      <alignment vertical="center"/>
    </xf>
    <xf numFmtId="6" fontId="14" fillId="4" borderId="16" xfId="0" applyNumberFormat="1" applyFont="1" applyFill="1" applyBorder="1" applyAlignment="1" applyProtection="1">
      <alignment vertical="center"/>
    </xf>
    <xf numFmtId="6" fontId="14" fillId="4" borderId="19" xfId="0" applyNumberFormat="1" applyFont="1" applyFill="1" applyBorder="1" applyAlignment="1" applyProtection="1">
      <alignment vertical="center"/>
    </xf>
    <xf numFmtId="6" fontId="14" fillId="4" borderId="17" xfId="0" applyNumberFormat="1" applyFont="1" applyFill="1" applyBorder="1" applyAlignment="1" applyProtection="1">
      <alignment vertical="center"/>
    </xf>
    <xf numFmtId="6" fontId="14" fillId="4" borderId="28" xfId="0" applyNumberFormat="1" applyFont="1" applyFill="1" applyBorder="1" applyAlignment="1" applyProtection="1">
      <alignment vertical="center"/>
    </xf>
    <xf numFmtId="6" fontId="14" fillId="4" borderId="15" xfId="0" applyNumberFormat="1" applyFont="1" applyFill="1" applyBorder="1" applyAlignment="1" applyProtection="1">
      <alignment vertical="center"/>
    </xf>
    <xf numFmtId="6" fontId="14" fillId="4" borderId="18" xfId="0" applyNumberFormat="1" applyFont="1" applyFill="1" applyBorder="1" applyAlignment="1" applyProtection="1">
      <alignment vertical="center"/>
    </xf>
    <xf numFmtId="6" fontId="14" fillId="4" borderId="38" xfId="0" applyNumberFormat="1" applyFont="1" applyFill="1" applyBorder="1" applyAlignment="1" applyProtection="1">
      <alignment vertical="center"/>
    </xf>
    <xf numFmtId="6" fontId="11" fillId="4" borderId="0" xfId="0" applyNumberFormat="1" applyFont="1" applyFill="1" applyBorder="1" applyAlignment="1" applyProtection="1">
      <alignment vertical="center"/>
    </xf>
    <xf numFmtId="6" fontId="25" fillId="4" borderId="6" xfId="0" applyNumberFormat="1" applyFont="1" applyFill="1" applyBorder="1" applyAlignment="1" applyProtection="1">
      <alignment horizontal="left" vertical="center" wrapText="1"/>
    </xf>
    <xf numFmtId="6" fontId="14" fillId="4" borderId="0" xfId="0" applyNumberFormat="1" applyFont="1" applyFill="1" applyBorder="1" applyAlignment="1" applyProtection="1">
      <alignment vertical="center"/>
    </xf>
    <xf numFmtId="16" fontId="16" fillId="4" borderId="29" xfId="0" applyNumberFormat="1" applyFont="1" applyFill="1" applyBorder="1" applyAlignment="1" applyProtection="1">
      <alignment horizontal="center" vertical="center"/>
    </xf>
    <xf numFmtId="16" fontId="28" fillId="8" borderId="1" xfId="0" applyNumberFormat="1" applyFont="1" applyFill="1" applyBorder="1" applyAlignment="1" applyProtection="1">
      <alignment horizontal="center" vertical="center"/>
    </xf>
    <xf numFmtId="16" fontId="28" fillId="8" borderId="6" xfId="0" applyNumberFormat="1" applyFont="1" applyFill="1" applyBorder="1" applyAlignment="1" applyProtection="1">
      <alignment horizontal="center" vertical="center"/>
    </xf>
    <xf numFmtId="16" fontId="28" fillId="8" borderId="7" xfId="0" applyNumberFormat="1" applyFont="1" applyFill="1" applyBorder="1" applyAlignment="1" applyProtection="1">
      <alignment horizontal="center" vertical="center"/>
    </xf>
    <xf numFmtId="16" fontId="21" fillId="4" borderId="7" xfId="0" applyNumberFormat="1" applyFont="1" applyFill="1" applyBorder="1" applyAlignment="1" applyProtection="1">
      <alignment horizontal="center" vertical="center"/>
    </xf>
    <xf numFmtId="6" fontId="28" fillId="8" borderId="2" xfId="0" applyNumberFormat="1" applyFont="1" applyFill="1" applyBorder="1" applyAlignment="1" applyProtection="1">
      <alignment vertical="center"/>
    </xf>
    <xf numFmtId="6" fontId="28" fillId="8" borderId="0" xfId="0" applyNumberFormat="1" applyFont="1" applyFill="1" applyBorder="1" applyAlignment="1" applyProtection="1">
      <alignment vertical="center"/>
    </xf>
    <xf numFmtId="6" fontId="28" fillId="8" borderId="8" xfId="0" applyNumberFormat="1" applyFont="1" applyFill="1" applyBorder="1" applyAlignment="1" applyProtection="1">
      <alignment vertical="center"/>
    </xf>
    <xf numFmtId="6" fontId="21" fillId="4" borderId="8" xfId="0" applyNumberFormat="1" applyFont="1" applyFill="1" applyBorder="1" applyAlignment="1" applyProtection="1">
      <alignment vertical="center"/>
    </xf>
    <xf numFmtId="6" fontId="14" fillId="4" borderId="22" xfId="0" applyNumberFormat="1" applyFont="1" applyFill="1" applyBorder="1" applyAlignment="1" applyProtection="1">
      <alignment vertical="center"/>
    </xf>
    <xf numFmtId="6" fontId="29" fillId="8" borderId="2" xfId="0" applyNumberFormat="1" applyFont="1" applyFill="1" applyBorder="1" applyAlignment="1" applyProtection="1">
      <alignment vertical="center"/>
    </xf>
    <xf numFmtId="6" fontId="29" fillId="8" borderId="0" xfId="0" applyNumberFormat="1" applyFont="1" applyFill="1" applyBorder="1" applyAlignment="1" applyProtection="1">
      <alignment vertical="center"/>
    </xf>
    <xf numFmtId="6" fontId="29" fillId="8" borderId="8" xfId="0" applyNumberFormat="1" applyFont="1" applyFill="1" applyBorder="1" applyAlignment="1" applyProtection="1">
      <alignment vertical="center"/>
    </xf>
    <xf numFmtId="6" fontId="15" fillId="4" borderId="21" xfId="0" applyNumberFormat="1" applyFont="1" applyFill="1" applyBorder="1" applyAlignment="1" applyProtection="1">
      <alignment vertical="center"/>
    </xf>
    <xf numFmtId="6" fontId="23" fillId="4" borderId="2" xfId="0" applyNumberFormat="1" applyFont="1" applyFill="1" applyBorder="1" applyAlignment="1" applyProtection="1">
      <alignment vertical="center" wrapText="1"/>
    </xf>
    <xf numFmtId="6" fontId="23" fillId="4" borderId="0" xfId="0" applyNumberFormat="1" applyFont="1" applyFill="1" applyBorder="1" applyAlignment="1" applyProtection="1">
      <alignment vertical="center" wrapText="1"/>
    </xf>
    <xf numFmtId="6" fontId="14" fillId="4" borderId="23" xfId="0" applyNumberFormat="1" applyFont="1" applyFill="1" applyBorder="1" applyAlignment="1" applyProtection="1">
      <alignment vertical="center"/>
    </xf>
    <xf numFmtId="6" fontId="14" fillId="4" borderId="20" xfId="0" applyNumberFormat="1" applyFont="1" applyFill="1" applyBorder="1" applyAlignment="1" applyProtection="1">
      <alignment vertical="center"/>
    </xf>
    <xf numFmtId="6" fontId="15" fillId="4" borderId="8" xfId="0" applyNumberFormat="1" applyFont="1" applyFill="1" applyBorder="1" applyAlignment="1" applyProtection="1">
      <alignment vertical="center"/>
    </xf>
    <xf numFmtId="6" fontId="29" fillId="8" borderId="3" xfId="0" applyNumberFormat="1" applyFont="1" applyFill="1" applyBorder="1" applyAlignment="1" applyProtection="1">
      <alignment vertical="center"/>
    </xf>
    <xf numFmtId="6" fontId="29" fillId="8" borderId="11" xfId="0" applyNumberFormat="1" applyFont="1" applyFill="1" applyBorder="1" applyAlignment="1" applyProtection="1">
      <alignment vertical="center"/>
    </xf>
    <xf numFmtId="6" fontId="29" fillId="8" borderId="12" xfId="0" applyNumberFormat="1" applyFont="1" applyFill="1" applyBorder="1" applyAlignment="1" applyProtection="1">
      <alignment vertical="center"/>
    </xf>
    <xf numFmtId="6" fontId="14" fillId="4" borderId="25" xfId="0" applyNumberFormat="1" applyFont="1" applyFill="1" applyBorder="1" applyAlignment="1" applyProtection="1">
      <alignment vertical="center"/>
    </xf>
    <xf numFmtId="6" fontId="15" fillId="4" borderId="0" xfId="0" applyNumberFormat="1" applyFont="1" applyFill="1" applyBorder="1" applyAlignment="1" applyProtection="1">
      <alignment vertical="center"/>
    </xf>
    <xf numFmtId="6" fontId="25" fillId="4" borderId="2" xfId="0" applyNumberFormat="1" applyFont="1" applyFill="1" applyBorder="1" applyAlignment="1" applyProtection="1">
      <alignment vertical="center" wrapText="1"/>
    </xf>
    <xf numFmtId="6" fontId="25" fillId="4" borderId="0" xfId="0" applyNumberFormat="1" applyFont="1" applyFill="1" applyBorder="1" applyAlignment="1" applyProtection="1">
      <alignment vertical="center" wrapText="1"/>
    </xf>
    <xf numFmtId="16" fontId="21" fillId="4" borderId="0" xfId="0" applyNumberFormat="1" applyFont="1" applyFill="1" applyBorder="1" applyAlignment="1" applyProtection="1">
      <alignment horizontal="center" vertical="center"/>
    </xf>
    <xf numFmtId="6" fontId="21" fillId="4" borderId="0" xfId="0" applyNumberFormat="1" applyFont="1" applyFill="1" applyBorder="1" applyAlignment="1" applyProtection="1">
      <alignment vertical="center"/>
    </xf>
    <xf numFmtId="6" fontId="20" fillId="4" borderId="0" xfId="0" applyNumberFormat="1" applyFont="1" applyFill="1" applyBorder="1" applyAlignment="1" applyProtection="1">
      <alignment horizontal="center" vertical="center"/>
    </xf>
    <xf numFmtId="6" fontId="30" fillId="4" borderId="15" xfId="0" applyNumberFormat="1" applyFont="1" applyFill="1" applyBorder="1" applyAlignment="1" applyProtection="1">
      <alignment vertical="center"/>
    </xf>
    <xf numFmtId="6" fontId="30" fillId="7" borderId="15" xfId="0" applyNumberFormat="1" applyFont="1" applyFill="1" applyBorder="1" applyAlignment="1" applyProtection="1">
      <alignment vertical="center"/>
    </xf>
    <xf numFmtId="6" fontId="32" fillId="4" borderId="0" xfId="0" applyNumberFormat="1" applyFont="1" applyFill="1" applyBorder="1" applyAlignment="1" applyProtection="1">
      <alignment vertical="center"/>
    </xf>
    <xf numFmtId="164" fontId="20" fillId="4" borderId="0" xfId="0" applyNumberFormat="1" applyFont="1" applyFill="1" applyBorder="1" applyAlignment="1" applyProtection="1">
      <alignment vertical="center"/>
    </xf>
    <xf numFmtId="6" fontId="33" fillId="4" borderId="2" xfId="0" applyNumberFormat="1" applyFont="1" applyFill="1" applyBorder="1" applyAlignment="1" applyProtection="1">
      <alignment vertical="center" wrapText="1"/>
    </xf>
    <xf numFmtId="6" fontId="33" fillId="4" borderId="0" xfId="0" applyNumberFormat="1" applyFont="1" applyFill="1" applyBorder="1" applyAlignment="1" applyProtection="1">
      <alignment vertical="center" wrapText="1"/>
    </xf>
    <xf numFmtId="6" fontId="7" fillId="7" borderId="15" xfId="0" applyNumberFormat="1" applyFont="1" applyFill="1" applyBorder="1" applyAlignment="1" applyProtection="1">
      <alignment vertical="center"/>
    </xf>
    <xf numFmtId="6" fontId="21" fillId="4" borderId="25" xfId="0" applyNumberFormat="1" applyFont="1" applyFill="1" applyBorder="1" applyAlignment="1" applyProtection="1">
      <alignment horizontal="center" vertical="center"/>
    </xf>
    <xf numFmtId="6" fontId="16" fillId="4" borderId="25" xfId="0" applyNumberFormat="1" applyFont="1" applyFill="1" applyBorder="1" applyAlignment="1" applyProtection="1">
      <alignment horizontal="center" vertical="center"/>
    </xf>
    <xf numFmtId="167" fontId="34" fillId="4" borderId="25" xfId="1" applyNumberFormat="1" applyFont="1" applyFill="1" applyBorder="1" applyAlignment="1" applyProtection="1">
      <alignment horizontal="center" vertical="center"/>
    </xf>
    <xf numFmtId="167" fontId="34" fillId="4" borderId="26" xfId="1" applyNumberFormat="1" applyFont="1" applyFill="1" applyBorder="1" applyAlignment="1" applyProtection="1">
      <alignment horizontal="center" vertical="center"/>
    </xf>
    <xf numFmtId="9" fontId="34" fillId="4" borderId="25" xfId="1" applyFont="1" applyFill="1" applyBorder="1" applyAlignment="1" applyProtection="1">
      <alignment horizontal="center" vertical="center"/>
    </xf>
    <xf numFmtId="38" fontId="20" fillId="4" borderId="0" xfId="0" applyNumberFormat="1" applyFont="1" applyFill="1" applyBorder="1" applyAlignment="1" applyProtection="1">
      <alignment horizontal="center" vertical="center"/>
    </xf>
    <xf numFmtId="6" fontId="21" fillId="4" borderId="27" xfId="0" applyNumberFormat="1" applyFont="1" applyFill="1" applyBorder="1" applyAlignment="1" applyProtection="1">
      <alignment horizontal="center" vertical="center"/>
    </xf>
    <xf numFmtId="6" fontId="5" fillId="4" borderId="25" xfId="0" applyNumberFormat="1" applyFont="1" applyFill="1" applyBorder="1" applyAlignment="1" applyProtection="1">
      <alignment horizontal="center" vertical="center"/>
    </xf>
    <xf numFmtId="6" fontId="16" fillId="4" borderId="27" xfId="0" applyNumberFormat="1" applyFont="1" applyFill="1" applyBorder="1" applyAlignment="1" applyProtection="1">
      <alignment horizontal="center" vertical="center"/>
    </xf>
    <xf numFmtId="9" fontId="34" fillId="4" borderId="26" xfId="1" applyFont="1" applyFill="1" applyBorder="1" applyAlignment="1" applyProtection="1">
      <alignment horizontal="center" vertical="center"/>
    </xf>
    <xf numFmtId="10" fontId="34" fillId="4" borderId="25" xfId="1" applyNumberFormat="1" applyFont="1" applyFill="1" applyBorder="1" applyAlignment="1" applyProtection="1">
      <alignment horizontal="center" vertical="center"/>
    </xf>
    <xf numFmtId="10" fontId="34" fillId="4" borderId="26" xfId="1" applyNumberFormat="1" applyFont="1" applyFill="1" applyBorder="1" applyAlignment="1" applyProtection="1">
      <alignment horizontal="center" vertical="center"/>
    </xf>
    <xf numFmtId="0" fontId="0" fillId="4" borderId="0" xfId="0" applyFill="1" applyProtection="1"/>
    <xf numFmtId="0" fontId="0" fillId="0" borderId="0" xfId="0" applyProtection="1"/>
    <xf numFmtId="6" fontId="34" fillId="4" borderId="0" xfId="0" applyNumberFormat="1" applyFont="1" applyFill="1" applyBorder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165" fontId="38" fillId="4" borderId="0" xfId="0" applyNumberFormat="1" applyFont="1" applyFill="1" applyAlignment="1" applyProtection="1">
      <alignment vertical="center"/>
    </xf>
    <xf numFmtId="38" fontId="39" fillId="4" borderId="0" xfId="0" applyNumberFormat="1" applyFont="1" applyFill="1" applyBorder="1" applyAlignment="1" applyProtection="1">
      <alignment horizontal="center" vertical="center"/>
    </xf>
    <xf numFmtId="15" fontId="0" fillId="4" borderId="0" xfId="0" applyNumberFormat="1" applyFont="1" applyFill="1" applyAlignment="1" applyProtection="1">
      <alignment vertical="center"/>
    </xf>
    <xf numFmtId="14" fontId="38" fillId="4" borderId="0" xfId="0" applyNumberFormat="1" applyFont="1" applyFill="1" applyAlignment="1" applyProtection="1">
      <alignment vertical="center"/>
    </xf>
    <xf numFmtId="14" fontId="10" fillId="4" borderId="0" xfId="0" applyNumberFormat="1" applyFont="1" applyFill="1" applyAlignment="1" applyProtection="1">
      <alignment vertical="center"/>
    </xf>
    <xf numFmtId="165" fontId="40" fillId="4" borderId="0" xfId="0" applyNumberFormat="1" applyFont="1" applyFill="1" applyAlignment="1" applyProtection="1">
      <alignment vertical="center"/>
    </xf>
    <xf numFmtId="168" fontId="40" fillId="4" borderId="0" xfId="2" applyNumberFormat="1" applyFont="1" applyFill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165" fontId="19" fillId="4" borderId="0" xfId="0" applyNumberFormat="1" applyFont="1" applyFill="1" applyAlignment="1" applyProtection="1">
      <alignment vertical="center"/>
    </xf>
    <xf numFmtId="165" fontId="19" fillId="4" borderId="0" xfId="0" applyNumberFormat="1" applyFont="1" applyFill="1" applyAlignment="1" applyProtection="1">
      <alignment horizontal="right" vertical="center"/>
    </xf>
    <xf numFmtId="38" fontId="41" fillId="4" borderId="0" xfId="0" applyNumberFormat="1" applyFont="1" applyFill="1" applyBorder="1" applyAlignment="1" applyProtection="1">
      <alignment horizontal="center" vertical="center"/>
    </xf>
    <xf numFmtId="0" fontId="4" fillId="4" borderId="0" xfId="0" quotePrefix="1" applyFont="1" applyFill="1" applyBorder="1" applyAlignment="1">
      <alignment horizontal="left" vertical="center" wrapText="1"/>
    </xf>
    <xf numFmtId="0" fontId="4" fillId="4" borderId="0" xfId="0" quotePrefix="1" applyFont="1" applyFill="1" applyBorder="1" applyAlignment="1">
      <alignment horizontal="left" vertical="center"/>
    </xf>
    <xf numFmtId="166" fontId="17" fillId="9" borderId="2" xfId="0" applyNumberFormat="1" applyFont="1" applyFill="1" applyBorder="1" applyAlignment="1" applyProtection="1">
      <alignment horizontal="center" vertical="center"/>
      <protection locked="0"/>
    </xf>
    <xf numFmtId="166" fontId="17" fillId="9" borderId="8" xfId="0" applyNumberFormat="1" applyFont="1" applyFill="1" applyBorder="1" applyAlignment="1" applyProtection="1">
      <alignment horizontal="center" vertical="center"/>
      <protection locked="0"/>
    </xf>
    <xf numFmtId="6" fontId="23" fillId="4" borderId="2" xfId="0" applyNumberFormat="1" applyFont="1" applyFill="1" applyBorder="1" applyAlignment="1" applyProtection="1">
      <alignment horizontal="left" vertical="center" wrapText="1"/>
    </xf>
    <xf numFmtId="6" fontId="23" fillId="4" borderId="8" xfId="0" applyNumberFormat="1" applyFont="1" applyFill="1" applyBorder="1" applyAlignment="1" applyProtection="1">
      <alignment horizontal="left" vertical="center" wrapText="1"/>
    </xf>
    <xf numFmtId="6" fontId="23" fillId="4" borderId="3" xfId="0" applyNumberFormat="1" applyFont="1" applyFill="1" applyBorder="1" applyAlignment="1" applyProtection="1">
      <alignment horizontal="left" vertical="center" wrapText="1"/>
    </xf>
    <xf numFmtId="6" fontId="23" fillId="4" borderId="12" xfId="0" applyNumberFormat="1" applyFont="1" applyFill="1" applyBorder="1" applyAlignment="1" applyProtection="1">
      <alignment horizontal="left" vertical="center" wrapText="1"/>
    </xf>
    <xf numFmtId="6" fontId="25" fillId="4" borderId="3" xfId="0" applyNumberFormat="1" applyFont="1" applyFill="1" applyBorder="1" applyAlignment="1" applyProtection="1">
      <alignment horizontal="left" vertical="center" wrapText="1"/>
    </xf>
    <xf numFmtId="6" fontId="25" fillId="4" borderId="12" xfId="0" applyNumberFormat="1" applyFont="1" applyFill="1" applyBorder="1" applyAlignment="1" applyProtection="1">
      <alignment horizontal="left" vertical="center" wrapText="1"/>
    </xf>
    <xf numFmtId="6" fontId="23" fillId="4" borderId="5" xfId="0" applyNumberFormat="1" applyFont="1" applyFill="1" applyBorder="1" applyAlignment="1" applyProtection="1">
      <alignment horizontal="left" vertical="center" wrapText="1"/>
    </xf>
    <xf numFmtId="6" fontId="23" fillId="4" borderId="9" xfId="0" applyNumberFormat="1" applyFont="1" applyFill="1" applyBorder="1" applyAlignment="1" applyProtection="1">
      <alignment horizontal="left" vertical="center" wrapText="1"/>
    </xf>
    <xf numFmtId="6" fontId="23" fillId="4" borderId="2" xfId="0" quotePrefix="1" applyNumberFormat="1" applyFont="1" applyFill="1" applyBorder="1" applyAlignment="1" applyProtection="1">
      <alignment horizontal="left" vertical="center" wrapText="1"/>
    </xf>
    <xf numFmtId="6" fontId="14" fillId="3" borderId="2" xfId="0" applyNumberFormat="1" applyFont="1" applyFill="1" applyBorder="1" applyAlignment="1" applyProtection="1">
      <alignment horizontal="left" vertical="center" wrapText="1"/>
    </xf>
    <xf numFmtId="6" fontId="14" fillId="3" borderId="8" xfId="0" applyNumberFormat="1" applyFont="1" applyFill="1" applyBorder="1" applyAlignment="1" applyProtection="1">
      <alignment horizontal="left" vertical="center" wrapText="1"/>
    </xf>
    <xf numFmtId="6" fontId="25" fillId="4" borderId="16" xfId="0" applyNumberFormat="1" applyFont="1" applyFill="1" applyBorder="1" applyAlignment="1" applyProtection="1">
      <alignment horizontal="left" vertical="center" wrapText="1"/>
    </xf>
    <xf numFmtId="6" fontId="25" fillId="4" borderId="21" xfId="0" applyNumberFormat="1" applyFont="1" applyFill="1" applyBorder="1" applyAlignment="1" applyProtection="1">
      <alignment horizontal="left" vertical="center" wrapText="1"/>
    </xf>
    <xf numFmtId="6" fontId="31" fillId="7" borderId="31" xfId="0" applyNumberFormat="1" applyFont="1" applyFill="1" applyBorder="1" applyAlignment="1" applyProtection="1">
      <alignment horizontal="left" vertical="center" wrapText="1"/>
    </xf>
    <xf numFmtId="6" fontId="31" fillId="7" borderId="32" xfId="0" applyNumberFormat="1" applyFont="1" applyFill="1" applyBorder="1" applyAlignment="1" applyProtection="1">
      <alignment horizontal="left" vertical="center" wrapText="1"/>
    </xf>
    <xf numFmtId="6" fontId="33" fillId="4" borderId="2" xfId="0" applyNumberFormat="1" applyFont="1" applyFill="1" applyBorder="1" applyAlignment="1" applyProtection="1">
      <alignment horizontal="left" vertical="center" wrapText="1"/>
    </xf>
    <xf numFmtId="6" fontId="33" fillId="4" borderId="8" xfId="0" applyNumberFormat="1" applyFont="1" applyFill="1" applyBorder="1" applyAlignment="1" applyProtection="1">
      <alignment horizontal="left" vertical="center" wrapText="1"/>
    </xf>
    <xf numFmtId="6" fontId="25" fillId="4" borderId="31" xfId="0" applyNumberFormat="1" applyFont="1" applyFill="1" applyBorder="1" applyAlignment="1" applyProtection="1">
      <alignment horizontal="left" vertical="center" wrapText="1"/>
    </xf>
    <xf numFmtId="6" fontId="25" fillId="4" borderId="32" xfId="0" applyNumberFormat="1" applyFont="1" applyFill="1" applyBorder="1" applyAlignment="1" applyProtection="1">
      <alignment horizontal="left" vertical="center" wrapText="1"/>
    </xf>
    <xf numFmtId="6" fontId="14" fillId="3" borderId="1" xfId="0" applyNumberFormat="1" applyFont="1" applyFill="1" applyBorder="1" applyAlignment="1" applyProtection="1">
      <alignment horizontal="left" vertical="center" wrapText="1"/>
    </xf>
    <xf numFmtId="6" fontId="14" fillId="3" borderId="7" xfId="0" applyNumberFormat="1" applyFont="1" applyFill="1" applyBorder="1" applyAlignment="1" applyProtection="1">
      <alignment horizontal="left" vertical="center" wrapText="1"/>
    </xf>
    <xf numFmtId="6" fontId="24" fillId="4" borderId="2" xfId="0" applyNumberFormat="1" applyFont="1" applyFill="1" applyBorder="1" applyAlignment="1" applyProtection="1">
      <alignment horizontal="left" vertical="center" wrapText="1"/>
    </xf>
    <xf numFmtId="6" fontId="24" fillId="4" borderId="8" xfId="0" applyNumberFormat="1" applyFont="1" applyFill="1" applyBorder="1" applyAlignment="1" applyProtection="1">
      <alignment horizontal="left" vertical="center" wrapText="1"/>
    </xf>
    <xf numFmtId="6" fontId="36" fillId="4" borderId="2" xfId="0" applyNumberFormat="1" applyFont="1" applyFill="1" applyBorder="1" applyAlignment="1" applyProtection="1">
      <alignment horizontal="left" vertical="center" wrapText="1"/>
    </xf>
    <xf numFmtId="6" fontId="6" fillId="4" borderId="8" xfId="0" applyNumberFormat="1" applyFont="1" applyFill="1" applyBorder="1" applyAlignment="1" applyProtection="1">
      <alignment horizontal="left" vertical="center" wrapText="1"/>
    </xf>
    <xf numFmtId="6" fontId="25" fillId="4" borderId="36" xfId="0" applyNumberFormat="1" applyFont="1" applyFill="1" applyBorder="1" applyAlignment="1" applyProtection="1">
      <alignment horizontal="left" vertical="center" wrapText="1"/>
    </xf>
    <xf numFmtId="6" fontId="25" fillId="4" borderId="37" xfId="0" applyNumberFormat="1" applyFont="1" applyFill="1" applyBorder="1" applyAlignment="1" applyProtection="1">
      <alignment horizontal="left" vertical="center" wrapText="1"/>
    </xf>
    <xf numFmtId="6" fontId="18" fillId="6" borderId="2" xfId="0" applyNumberFormat="1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</xf>
    <xf numFmtId="0" fontId="13" fillId="5" borderId="8" xfId="0" applyFont="1" applyFill="1" applyBorder="1" applyAlignment="1" applyProtection="1">
      <alignment horizontal="center" vertical="center" wrapText="1"/>
    </xf>
    <xf numFmtId="6" fontId="22" fillId="2" borderId="2" xfId="0" applyNumberFormat="1" applyFont="1" applyFill="1" applyBorder="1" applyAlignment="1" applyProtection="1">
      <alignment horizontal="left" vertical="center" wrapText="1"/>
    </xf>
    <xf numFmtId="6" fontId="22" fillId="2" borderId="8" xfId="0" applyNumberFormat="1" applyFont="1" applyFill="1" applyBorder="1" applyAlignment="1" applyProtection="1">
      <alignment horizontal="left" vertical="center" wrapText="1"/>
    </xf>
    <xf numFmtId="0" fontId="14" fillId="4" borderId="24" xfId="0" applyNumberFormat="1" applyFont="1" applyFill="1" applyBorder="1" applyAlignment="1" applyProtection="1">
      <alignment horizontal="center" vertical="center"/>
    </xf>
    <xf numFmtId="0" fontId="14" fillId="4" borderId="25" xfId="0" applyNumberFormat="1" applyFont="1" applyFill="1" applyBorder="1" applyAlignment="1" applyProtection="1">
      <alignment horizontal="center" vertical="center"/>
    </xf>
    <xf numFmtId="0" fontId="14" fillId="4" borderId="26" xfId="0" applyNumberFormat="1" applyFont="1" applyFill="1" applyBorder="1" applyAlignment="1" applyProtection="1">
      <alignment horizontal="center" vertical="center"/>
    </xf>
    <xf numFmtId="0" fontId="15" fillId="4" borderId="24" xfId="0" applyNumberFormat="1" applyFont="1" applyFill="1" applyBorder="1" applyAlignment="1" applyProtection="1">
      <alignment horizontal="center" vertical="center"/>
    </xf>
    <xf numFmtId="0" fontId="15" fillId="4" borderId="25" xfId="0" applyNumberFormat="1" applyFont="1" applyFill="1" applyBorder="1" applyAlignment="1" applyProtection="1">
      <alignment horizontal="center" vertical="center"/>
    </xf>
    <xf numFmtId="0" fontId="15" fillId="4" borderId="26" xfId="0" applyNumberFormat="1" applyFont="1" applyFill="1" applyBorder="1" applyAlignment="1" applyProtection="1">
      <alignment horizontal="center" vertical="center"/>
    </xf>
    <xf numFmtId="0" fontId="14" fillId="4" borderId="7" xfId="0" applyNumberFormat="1" applyFont="1" applyFill="1" applyBorder="1" applyAlignment="1" applyProtection="1">
      <alignment horizontal="center" vertical="center"/>
    </xf>
    <xf numFmtId="0" fontId="14" fillId="4" borderId="8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6" xfId="0" applyNumberFormat="1" applyFont="1" applyFill="1" applyBorder="1" applyAlignment="1" applyProtection="1">
      <alignment horizontal="center" vertical="center"/>
    </xf>
    <xf numFmtId="0" fontId="14" fillId="4" borderId="0" xfId="0" applyNumberFormat="1" applyFont="1" applyFill="1" applyBorder="1" applyAlignment="1" applyProtection="1">
      <alignment horizontal="center" vertical="center"/>
    </xf>
    <xf numFmtId="0" fontId="14" fillId="4" borderId="11" xfId="0" applyNumberFormat="1" applyFont="1" applyFill="1" applyBorder="1" applyAlignment="1" applyProtection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CCFFCC"/>
      <color rgb="FFF8F8F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eve%20(H%20Drive)\Lottery%20Pool%20Collection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ging"/>
      <sheetName val="Balances"/>
      <sheetName val="Histogram"/>
      <sheetName val="Vote Results"/>
    </sheetNames>
    <sheetDataSet>
      <sheetData sheetId="0">
        <row r="3">
          <cell r="DT3">
            <v>-2</v>
          </cell>
        </row>
        <row r="4">
          <cell r="DT4">
            <v>-6</v>
          </cell>
        </row>
        <row r="5">
          <cell r="DT5">
            <v>-22</v>
          </cell>
        </row>
        <row r="6">
          <cell r="DT6">
            <v>-30</v>
          </cell>
        </row>
        <row r="7">
          <cell r="DT7">
            <v>6</v>
          </cell>
        </row>
        <row r="8">
          <cell r="DT8">
            <v>-16</v>
          </cell>
        </row>
        <row r="9">
          <cell r="DT9">
            <v>-6</v>
          </cell>
        </row>
        <row r="10">
          <cell r="DT10">
            <v>-12</v>
          </cell>
        </row>
        <row r="11">
          <cell r="DT11">
            <v>-18</v>
          </cell>
        </row>
        <row r="12">
          <cell r="DT12">
            <v>-2</v>
          </cell>
        </row>
        <row r="13">
          <cell r="DT13">
            <v>-34</v>
          </cell>
        </row>
        <row r="14">
          <cell r="DT14">
            <v>-16</v>
          </cell>
        </row>
        <row r="15">
          <cell r="DT15">
            <v>-32</v>
          </cell>
        </row>
        <row r="16">
          <cell r="DT16">
            <v>-2</v>
          </cell>
        </row>
        <row r="17">
          <cell r="DT17">
            <v>-8</v>
          </cell>
        </row>
        <row r="18">
          <cell r="DT18">
            <v>-28</v>
          </cell>
        </row>
        <row r="19">
          <cell r="DT19">
            <v>-10</v>
          </cell>
        </row>
        <row r="20">
          <cell r="DT20">
            <v>-14</v>
          </cell>
        </row>
        <row r="21">
          <cell r="DT21">
            <v>4</v>
          </cell>
        </row>
        <row r="22">
          <cell r="DT22">
            <v>-18</v>
          </cell>
        </row>
        <row r="23">
          <cell r="DT23"/>
        </row>
        <row r="24">
          <cell r="DT24"/>
        </row>
        <row r="25">
          <cell r="DT25">
            <v>-14</v>
          </cell>
        </row>
        <row r="26">
          <cell r="DT26">
            <v>-36</v>
          </cell>
        </row>
        <row r="27">
          <cell r="DT27">
            <v>-4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5"/>
  <sheetViews>
    <sheetView zoomScale="85" zoomScaleNormal="85" workbookViewId="0"/>
  </sheetViews>
  <sheetFormatPr defaultColWidth="8.7109375" defaultRowHeight="15" x14ac:dyDescent="0.25"/>
  <cols>
    <col min="1" max="1" width="8.7109375" style="1"/>
    <col min="2" max="2" width="5" style="1" customWidth="1"/>
    <col min="3" max="14" width="11.42578125" style="1" customWidth="1"/>
    <col min="15" max="15" width="11.28515625" style="1" customWidth="1"/>
    <col min="16" max="16" width="4.7109375" style="1" customWidth="1"/>
    <col min="17" max="16384" width="8.7109375" style="1"/>
  </cols>
  <sheetData>
    <row r="2" spans="2:16" ht="15.75" thickBot="1" x14ac:dyDescent="0.3"/>
    <row r="3" spans="2:16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2:16" ht="33.75" x14ac:dyDescent="0.5">
      <c r="B4" s="5"/>
      <c r="C4" s="12" t="s">
        <v>14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2:16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16" ht="23.25" x14ac:dyDescent="0.35">
      <c r="B6" s="5"/>
      <c r="C6" s="13" t="s">
        <v>15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6" ht="36.950000000000003" customHeight="1" x14ac:dyDescent="0.25">
      <c r="B7" s="5"/>
      <c r="C7" s="11"/>
      <c r="D7" s="149" t="s">
        <v>78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7"/>
    </row>
    <row r="8" spans="2:16" ht="36.950000000000003" customHeight="1" x14ac:dyDescent="0.25">
      <c r="B8" s="5"/>
      <c r="C8" s="11"/>
      <c r="D8" s="149" t="s">
        <v>84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7"/>
    </row>
    <row r="9" spans="2:16" ht="36.950000000000003" customHeight="1" x14ac:dyDescent="0.25">
      <c r="B9" s="5"/>
      <c r="C9" s="6"/>
      <c r="D9" s="148" t="s">
        <v>57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7"/>
    </row>
    <row r="10" spans="2:16" ht="36.950000000000003" customHeight="1" x14ac:dyDescent="0.25">
      <c r="B10" s="5"/>
      <c r="C10" s="6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7"/>
    </row>
    <row r="11" spans="2:16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spans="2:16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</row>
    <row r="13" spans="2:16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</row>
    <row r="14" spans="2:16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</row>
    <row r="15" spans="2:16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</row>
    <row r="16" spans="2:16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</row>
    <row r="17" spans="2:16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2:16" x14ac:dyDescent="0.25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</row>
    <row r="19" spans="2:16" x14ac:dyDescent="0.2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</row>
    <row r="20" spans="2:16" x14ac:dyDescent="0.2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2:16" x14ac:dyDescent="0.2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2:16" x14ac:dyDescent="0.2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2:16" x14ac:dyDescent="0.2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2:16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</row>
    <row r="25" spans="2:16" x14ac:dyDescent="0.2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2:16" x14ac:dyDescent="0.2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</row>
    <row r="27" spans="2:16" x14ac:dyDescent="0.25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spans="2:16" x14ac:dyDescent="0.2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</row>
    <row r="29" spans="2:16" x14ac:dyDescent="0.25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2:16" x14ac:dyDescent="0.2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</row>
    <row r="31" spans="2:16" x14ac:dyDescent="0.25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</row>
    <row r="32" spans="2:16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</row>
    <row r="33" spans="2:16" x14ac:dyDescent="0.25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2:16" x14ac:dyDescent="0.25"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</row>
    <row r="35" spans="2:16" ht="15.75" thickBot="1" x14ac:dyDescent="0.3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</sheetData>
  <sheetProtection password="E3C7" sheet="1" objects="1" scenarios="1"/>
  <mergeCells count="4">
    <mergeCell ref="D9:O9"/>
    <mergeCell ref="D10:O10"/>
    <mergeCell ref="D8:O8"/>
    <mergeCell ref="D7:O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0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ColWidth="19.28515625" defaultRowHeight="15" outlineLevelRow="1" x14ac:dyDescent="0.25"/>
  <cols>
    <col min="1" max="1" width="2.85546875" style="30" customWidth="1"/>
    <col min="2" max="2" width="2.5703125" style="30" customWidth="1"/>
    <col min="3" max="3" width="38.85546875" style="30" customWidth="1"/>
    <col min="4" max="4" width="21" style="30" customWidth="1"/>
    <col min="5" max="15" width="18.7109375" style="30" customWidth="1"/>
    <col min="16" max="16" width="18.7109375" style="32" customWidth="1"/>
    <col min="17" max="16384" width="19.28515625" style="30"/>
  </cols>
  <sheetData>
    <row r="1" spans="2:16" ht="20.25" customHeight="1" thickBot="1" x14ac:dyDescent="0.3">
      <c r="B1" s="150" t="s">
        <v>96</v>
      </c>
      <c r="C1" s="151"/>
      <c r="D1" s="139" t="s">
        <v>95</v>
      </c>
      <c r="F1" s="31">
        <v>43435</v>
      </c>
    </row>
    <row r="2" spans="2:16" ht="15" customHeight="1" x14ac:dyDescent="0.25">
      <c r="B2" s="181" t="s">
        <v>7</v>
      </c>
      <c r="C2" s="182"/>
      <c r="D2" s="196" t="s">
        <v>60</v>
      </c>
      <c r="E2" s="197"/>
      <c r="F2" s="197"/>
      <c r="G2" s="193"/>
      <c r="H2" s="197" t="s">
        <v>61</v>
      </c>
      <c r="I2" s="197"/>
      <c r="J2" s="197"/>
      <c r="K2" s="193"/>
      <c r="L2" s="187" t="s">
        <v>62</v>
      </c>
      <c r="M2" s="197" t="s">
        <v>63</v>
      </c>
      <c r="N2" s="187" t="s">
        <v>64</v>
      </c>
      <c r="O2" s="193" t="s">
        <v>65</v>
      </c>
      <c r="P2" s="190" t="s">
        <v>58</v>
      </c>
    </row>
    <row r="3" spans="2:16" x14ac:dyDescent="0.25">
      <c r="B3" s="183"/>
      <c r="C3" s="184"/>
      <c r="D3" s="33">
        <f ca="1">EOMONTH(B4,3)</f>
        <v>44104</v>
      </c>
      <c r="E3" s="34">
        <f ca="1">EOMONTH(D3,3)</f>
        <v>44196</v>
      </c>
      <c r="F3" s="34">
        <f t="shared" ref="F3:K3" ca="1" si="0">EOMONTH(E3,3)</f>
        <v>44286</v>
      </c>
      <c r="G3" s="35">
        <f t="shared" ca="1" si="0"/>
        <v>44377</v>
      </c>
      <c r="H3" s="34">
        <f t="shared" ca="1" si="0"/>
        <v>44469</v>
      </c>
      <c r="I3" s="34">
        <f t="shared" ca="1" si="0"/>
        <v>44561</v>
      </c>
      <c r="J3" s="34">
        <f t="shared" ca="1" si="0"/>
        <v>44651</v>
      </c>
      <c r="K3" s="35">
        <f t="shared" ca="1" si="0"/>
        <v>44742</v>
      </c>
      <c r="L3" s="188"/>
      <c r="M3" s="198"/>
      <c r="N3" s="188"/>
      <c r="O3" s="194"/>
      <c r="P3" s="191"/>
    </row>
    <row r="4" spans="2:16" ht="16.5" thickBot="1" x14ac:dyDescent="0.3">
      <c r="B4" s="150">
        <f ca="1">E131</f>
        <v>44012</v>
      </c>
      <c r="C4" s="151"/>
      <c r="D4" s="36" t="s">
        <v>0</v>
      </c>
      <c r="E4" s="37" t="s">
        <v>1</v>
      </c>
      <c r="F4" s="37" t="s">
        <v>2</v>
      </c>
      <c r="G4" s="38" t="s">
        <v>3</v>
      </c>
      <c r="H4" s="37" t="s">
        <v>0</v>
      </c>
      <c r="I4" s="37" t="s">
        <v>1</v>
      </c>
      <c r="J4" s="37" t="s">
        <v>2</v>
      </c>
      <c r="K4" s="38" t="s">
        <v>3</v>
      </c>
      <c r="L4" s="189"/>
      <c r="M4" s="199"/>
      <c r="N4" s="189"/>
      <c r="O4" s="195"/>
      <c r="P4" s="192"/>
    </row>
    <row r="5" spans="2:16" x14ac:dyDescent="0.25">
      <c r="B5" s="179" t="s">
        <v>6</v>
      </c>
      <c r="C5" s="180"/>
      <c r="D5" s="39"/>
      <c r="E5" s="40"/>
      <c r="F5" s="40"/>
      <c r="G5" s="41"/>
      <c r="H5" s="42"/>
      <c r="I5" s="40"/>
      <c r="J5" s="40"/>
      <c r="K5" s="41"/>
      <c r="L5" s="43"/>
      <c r="M5" s="44"/>
      <c r="N5" s="43"/>
      <c r="O5" s="44"/>
      <c r="P5" s="45"/>
    </row>
    <row r="6" spans="2:16" ht="15" customHeight="1" x14ac:dyDescent="0.25">
      <c r="B6" s="185" t="s">
        <v>10</v>
      </c>
      <c r="C6" s="186"/>
      <c r="D6" s="46"/>
      <c r="E6" s="47"/>
      <c r="F6" s="47"/>
      <c r="G6" s="48"/>
      <c r="H6" s="49"/>
      <c r="I6" s="47"/>
      <c r="J6" s="47"/>
      <c r="K6" s="48"/>
      <c r="L6" s="43"/>
      <c r="M6" s="44"/>
      <c r="N6" s="43"/>
      <c r="O6" s="44"/>
      <c r="P6" s="50"/>
    </row>
    <row r="7" spans="2:16" s="55" customFormat="1" ht="15" customHeight="1" outlineLevel="1" x14ac:dyDescent="0.25">
      <c r="B7" s="152" t="s">
        <v>4</v>
      </c>
      <c r="C7" s="153"/>
      <c r="D7" s="14"/>
      <c r="E7" s="15">
        <v>0</v>
      </c>
      <c r="F7" s="15">
        <v>0</v>
      </c>
      <c r="G7" s="16">
        <v>0</v>
      </c>
      <c r="H7" s="17">
        <v>0</v>
      </c>
      <c r="I7" s="15">
        <v>0</v>
      </c>
      <c r="J7" s="15">
        <v>0</v>
      </c>
      <c r="K7" s="15">
        <v>0</v>
      </c>
      <c r="L7" s="18">
        <v>0</v>
      </c>
      <c r="M7" s="17">
        <v>0</v>
      </c>
      <c r="N7" s="18">
        <v>0</v>
      </c>
      <c r="O7" s="17">
        <v>0</v>
      </c>
      <c r="P7" s="54" t="str">
        <f>IF(SUM(D7:O7)=0,"",SUM(D7:O7))</f>
        <v/>
      </c>
    </row>
    <row r="8" spans="2:16" s="55" customFormat="1" ht="15" customHeight="1" outlineLevel="1" x14ac:dyDescent="0.25">
      <c r="B8" s="152" t="s">
        <v>5</v>
      </c>
      <c r="C8" s="153"/>
      <c r="D8" s="14">
        <v>0</v>
      </c>
      <c r="E8" s="15">
        <v>0</v>
      </c>
      <c r="F8" s="15">
        <v>0</v>
      </c>
      <c r="G8" s="16">
        <v>0</v>
      </c>
      <c r="H8" s="17">
        <v>0</v>
      </c>
      <c r="I8" s="15">
        <v>0</v>
      </c>
      <c r="J8" s="15">
        <v>0</v>
      </c>
      <c r="K8" s="15">
        <v>0</v>
      </c>
      <c r="L8" s="18">
        <v>0</v>
      </c>
      <c r="M8" s="17">
        <v>0</v>
      </c>
      <c r="N8" s="18">
        <v>0</v>
      </c>
      <c r="O8" s="17">
        <v>0</v>
      </c>
      <c r="P8" s="54" t="str">
        <f t="shared" ref="P8:P29" si="1">IF(SUM(D8:O8)=0,"",SUM(D8:O8))</f>
        <v/>
      </c>
    </row>
    <row r="9" spans="2:16" s="55" customFormat="1" ht="15" customHeight="1" outlineLevel="1" x14ac:dyDescent="0.25">
      <c r="B9" s="173" t="s">
        <v>68</v>
      </c>
      <c r="C9" s="174"/>
      <c r="D9" s="51"/>
      <c r="E9" s="52"/>
      <c r="F9" s="52"/>
      <c r="G9" s="53"/>
      <c r="H9" s="44"/>
      <c r="I9" s="52"/>
      <c r="J9" s="52"/>
      <c r="K9" s="53"/>
      <c r="L9" s="43"/>
      <c r="M9" s="44"/>
      <c r="N9" s="43"/>
      <c r="O9" s="44"/>
      <c r="P9" s="54" t="str">
        <f t="shared" si="1"/>
        <v/>
      </c>
    </row>
    <row r="10" spans="2:16" s="55" customFormat="1" ht="15" customHeight="1" outlineLevel="1" x14ac:dyDescent="0.25">
      <c r="B10" s="56" t="str">
        <f>"-"</f>
        <v>-</v>
      </c>
      <c r="C10" s="57" t="s">
        <v>70</v>
      </c>
      <c r="D10" s="14">
        <v>0</v>
      </c>
      <c r="E10" s="15">
        <v>0</v>
      </c>
      <c r="F10" s="15">
        <v>0</v>
      </c>
      <c r="G10" s="16">
        <v>0</v>
      </c>
      <c r="H10" s="17">
        <v>0</v>
      </c>
      <c r="I10" s="15">
        <v>0</v>
      </c>
      <c r="J10" s="15">
        <v>0</v>
      </c>
      <c r="K10" s="15">
        <v>0</v>
      </c>
      <c r="L10" s="18">
        <v>0</v>
      </c>
      <c r="M10" s="17">
        <v>0</v>
      </c>
      <c r="N10" s="18">
        <v>0</v>
      </c>
      <c r="O10" s="17">
        <v>0</v>
      </c>
      <c r="P10" s="54" t="str">
        <f t="shared" si="1"/>
        <v/>
      </c>
    </row>
    <row r="11" spans="2:16" s="55" customFormat="1" ht="15" customHeight="1" outlineLevel="1" x14ac:dyDescent="0.25">
      <c r="B11" s="56" t="str">
        <f>"-"</f>
        <v>-</v>
      </c>
      <c r="C11" s="57" t="s">
        <v>71</v>
      </c>
      <c r="D11" s="14">
        <v>0</v>
      </c>
      <c r="E11" s="15">
        <v>0</v>
      </c>
      <c r="F11" s="15">
        <v>0</v>
      </c>
      <c r="G11" s="16">
        <v>0</v>
      </c>
      <c r="H11" s="17">
        <v>0</v>
      </c>
      <c r="I11" s="15">
        <v>0</v>
      </c>
      <c r="J11" s="15">
        <v>0</v>
      </c>
      <c r="K11" s="15">
        <v>0</v>
      </c>
      <c r="L11" s="18">
        <v>0</v>
      </c>
      <c r="M11" s="17">
        <v>0</v>
      </c>
      <c r="N11" s="18">
        <v>0</v>
      </c>
      <c r="O11" s="17">
        <v>0</v>
      </c>
      <c r="P11" s="54" t="str">
        <f t="shared" si="1"/>
        <v/>
      </c>
    </row>
    <row r="12" spans="2:16" s="55" customFormat="1" ht="15" customHeight="1" outlineLevel="1" x14ac:dyDescent="0.25">
      <c r="B12" s="173" t="s">
        <v>72</v>
      </c>
      <c r="C12" s="174"/>
      <c r="D12" s="51"/>
      <c r="E12" s="52"/>
      <c r="F12" s="52"/>
      <c r="G12" s="53"/>
      <c r="H12" s="44"/>
      <c r="I12" s="52"/>
      <c r="J12" s="52"/>
      <c r="K12" s="53"/>
      <c r="L12" s="43"/>
      <c r="M12" s="44"/>
      <c r="N12" s="43"/>
      <c r="O12" s="44"/>
      <c r="P12" s="54" t="str">
        <f t="shared" si="1"/>
        <v/>
      </c>
    </row>
    <row r="13" spans="2:16" s="55" customFormat="1" ht="15" customHeight="1" outlineLevel="1" x14ac:dyDescent="0.25">
      <c r="B13" s="56" t="str">
        <f>"-"</f>
        <v>-</v>
      </c>
      <c r="C13" s="57" t="s">
        <v>69</v>
      </c>
      <c r="D13" s="14">
        <v>0</v>
      </c>
      <c r="E13" s="15">
        <v>0</v>
      </c>
      <c r="F13" s="15">
        <v>0</v>
      </c>
      <c r="G13" s="16">
        <v>0</v>
      </c>
      <c r="H13" s="17">
        <v>0</v>
      </c>
      <c r="I13" s="15">
        <v>0</v>
      </c>
      <c r="J13" s="15">
        <v>0</v>
      </c>
      <c r="K13" s="15">
        <v>0</v>
      </c>
      <c r="L13" s="18">
        <v>0</v>
      </c>
      <c r="M13" s="17">
        <v>0</v>
      </c>
      <c r="N13" s="18">
        <v>0</v>
      </c>
      <c r="O13" s="17">
        <v>0</v>
      </c>
      <c r="P13" s="54" t="str">
        <f t="shared" si="1"/>
        <v/>
      </c>
    </row>
    <row r="14" spans="2:16" s="55" customFormat="1" ht="15" customHeight="1" outlineLevel="1" x14ac:dyDescent="0.25">
      <c r="B14" s="56" t="str">
        <f>"-"</f>
        <v>-</v>
      </c>
      <c r="C14" s="57" t="s">
        <v>70</v>
      </c>
      <c r="D14" s="14">
        <v>0</v>
      </c>
      <c r="E14" s="15">
        <v>0</v>
      </c>
      <c r="F14" s="15">
        <v>0</v>
      </c>
      <c r="G14" s="16">
        <v>0</v>
      </c>
      <c r="H14" s="17">
        <v>0</v>
      </c>
      <c r="I14" s="15">
        <v>0</v>
      </c>
      <c r="J14" s="15">
        <v>0</v>
      </c>
      <c r="K14" s="15">
        <v>0</v>
      </c>
      <c r="L14" s="18">
        <v>0</v>
      </c>
      <c r="M14" s="17">
        <v>0</v>
      </c>
      <c r="N14" s="18">
        <v>0</v>
      </c>
      <c r="O14" s="17">
        <v>0</v>
      </c>
      <c r="P14" s="54" t="str">
        <f t="shared" si="1"/>
        <v/>
      </c>
    </row>
    <row r="15" spans="2:16" s="55" customFormat="1" ht="15" customHeight="1" outlineLevel="1" x14ac:dyDescent="0.25">
      <c r="B15" s="56" t="str">
        <f>"-"</f>
        <v>-</v>
      </c>
      <c r="C15" s="57" t="s">
        <v>71</v>
      </c>
      <c r="D15" s="14">
        <v>0</v>
      </c>
      <c r="E15" s="15">
        <v>0</v>
      </c>
      <c r="F15" s="15">
        <v>0</v>
      </c>
      <c r="G15" s="16">
        <v>0</v>
      </c>
      <c r="H15" s="17">
        <v>0</v>
      </c>
      <c r="I15" s="15">
        <v>0</v>
      </c>
      <c r="J15" s="15">
        <v>0</v>
      </c>
      <c r="K15" s="15">
        <v>0</v>
      </c>
      <c r="L15" s="18">
        <v>0</v>
      </c>
      <c r="M15" s="17">
        <v>0</v>
      </c>
      <c r="N15" s="18">
        <v>0</v>
      </c>
      <c r="O15" s="17">
        <v>0</v>
      </c>
      <c r="P15" s="54" t="str">
        <f t="shared" si="1"/>
        <v/>
      </c>
    </row>
    <row r="16" spans="2:16" s="55" customFormat="1" ht="15" customHeight="1" outlineLevel="1" x14ac:dyDescent="0.25">
      <c r="B16" s="56" t="str">
        <f>"-"</f>
        <v>-</v>
      </c>
      <c r="C16" s="57" t="s">
        <v>73</v>
      </c>
      <c r="D16" s="14">
        <v>0</v>
      </c>
      <c r="E16" s="15">
        <v>0</v>
      </c>
      <c r="F16" s="15">
        <v>0</v>
      </c>
      <c r="G16" s="16">
        <v>0</v>
      </c>
      <c r="H16" s="17">
        <v>0</v>
      </c>
      <c r="I16" s="15">
        <v>0</v>
      </c>
      <c r="J16" s="15">
        <v>0</v>
      </c>
      <c r="K16" s="15">
        <v>0</v>
      </c>
      <c r="L16" s="18">
        <v>0</v>
      </c>
      <c r="M16" s="17">
        <v>0</v>
      </c>
      <c r="N16" s="18">
        <v>0</v>
      </c>
      <c r="O16" s="17">
        <v>0</v>
      </c>
      <c r="P16" s="54" t="str">
        <f t="shared" si="1"/>
        <v/>
      </c>
    </row>
    <row r="17" spans="2:17" s="55" customFormat="1" ht="15" customHeight="1" outlineLevel="1" x14ac:dyDescent="0.25">
      <c r="B17" s="56" t="str">
        <f>"-"</f>
        <v>-</v>
      </c>
      <c r="C17" s="57" t="s">
        <v>74</v>
      </c>
      <c r="D17" s="14">
        <v>0</v>
      </c>
      <c r="E17" s="15">
        <v>0</v>
      </c>
      <c r="F17" s="15">
        <v>0</v>
      </c>
      <c r="G17" s="16">
        <v>0</v>
      </c>
      <c r="H17" s="17">
        <v>0</v>
      </c>
      <c r="I17" s="15">
        <v>0</v>
      </c>
      <c r="J17" s="15">
        <v>0</v>
      </c>
      <c r="K17" s="15">
        <v>0</v>
      </c>
      <c r="L17" s="18">
        <v>0</v>
      </c>
      <c r="M17" s="17">
        <v>0</v>
      </c>
      <c r="N17" s="18">
        <v>0</v>
      </c>
      <c r="O17" s="17">
        <v>0</v>
      </c>
      <c r="P17" s="54" t="str">
        <f t="shared" si="1"/>
        <v/>
      </c>
    </row>
    <row r="18" spans="2:17" s="55" customFormat="1" ht="15" customHeight="1" outlineLevel="1" x14ac:dyDescent="0.25">
      <c r="B18" s="173" t="s">
        <v>75</v>
      </c>
      <c r="C18" s="174"/>
      <c r="D18" s="51"/>
      <c r="E18" s="52"/>
      <c r="F18" s="52"/>
      <c r="G18" s="53"/>
      <c r="H18" s="44"/>
      <c r="I18" s="52"/>
      <c r="J18" s="52"/>
      <c r="K18" s="53"/>
      <c r="L18" s="43"/>
      <c r="M18" s="44"/>
      <c r="N18" s="43"/>
      <c r="O18" s="44"/>
      <c r="P18" s="54" t="str">
        <f t="shared" si="1"/>
        <v/>
      </c>
    </row>
    <row r="19" spans="2:17" s="55" customFormat="1" ht="15" customHeight="1" outlineLevel="1" x14ac:dyDescent="0.25">
      <c r="B19" s="56" t="str">
        <f>"-"</f>
        <v>-</v>
      </c>
      <c r="C19" s="57" t="s">
        <v>69</v>
      </c>
      <c r="D19" s="14">
        <v>0</v>
      </c>
      <c r="E19" s="15">
        <v>0</v>
      </c>
      <c r="F19" s="15">
        <v>0</v>
      </c>
      <c r="G19" s="16">
        <v>0</v>
      </c>
      <c r="H19" s="17">
        <v>0</v>
      </c>
      <c r="I19" s="15">
        <v>0</v>
      </c>
      <c r="J19" s="15">
        <v>0</v>
      </c>
      <c r="K19" s="15">
        <v>0</v>
      </c>
      <c r="L19" s="18">
        <v>0</v>
      </c>
      <c r="M19" s="17">
        <v>0</v>
      </c>
      <c r="N19" s="18">
        <v>0</v>
      </c>
      <c r="O19" s="17">
        <v>0</v>
      </c>
      <c r="P19" s="54" t="str">
        <f t="shared" si="1"/>
        <v/>
      </c>
    </row>
    <row r="20" spans="2:17" s="55" customFormat="1" ht="15" customHeight="1" outlineLevel="1" x14ac:dyDescent="0.25">
      <c r="B20" s="56" t="str">
        <f>"-"</f>
        <v>-</v>
      </c>
      <c r="C20" s="57" t="s">
        <v>70</v>
      </c>
      <c r="D20" s="14">
        <v>0</v>
      </c>
      <c r="E20" s="15">
        <v>0</v>
      </c>
      <c r="F20" s="15">
        <v>0</v>
      </c>
      <c r="G20" s="16">
        <v>0</v>
      </c>
      <c r="H20" s="17">
        <v>0</v>
      </c>
      <c r="I20" s="15">
        <v>0</v>
      </c>
      <c r="J20" s="15">
        <v>0</v>
      </c>
      <c r="K20" s="15">
        <v>0</v>
      </c>
      <c r="L20" s="18">
        <v>0</v>
      </c>
      <c r="M20" s="17">
        <v>0</v>
      </c>
      <c r="N20" s="18">
        <v>0</v>
      </c>
      <c r="O20" s="17">
        <v>0</v>
      </c>
      <c r="P20" s="54" t="str">
        <f>IF(SUM(D20:O20)=0,"",SUM(D20:O20))</f>
        <v/>
      </c>
    </row>
    <row r="21" spans="2:17" s="55" customFormat="1" ht="15" customHeight="1" outlineLevel="1" x14ac:dyDescent="0.25">
      <c r="B21" s="56" t="str">
        <f>"-"</f>
        <v>-</v>
      </c>
      <c r="C21" s="57" t="s">
        <v>71</v>
      </c>
      <c r="D21" s="14">
        <v>0</v>
      </c>
      <c r="E21" s="15">
        <v>0</v>
      </c>
      <c r="F21" s="15">
        <v>0</v>
      </c>
      <c r="G21" s="16">
        <v>0</v>
      </c>
      <c r="H21" s="17">
        <v>0</v>
      </c>
      <c r="I21" s="15">
        <v>0</v>
      </c>
      <c r="J21" s="15">
        <v>0</v>
      </c>
      <c r="K21" s="15">
        <v>0</v>
      </c>
      <c r="L21" s="18">
        <v>0</v>
      </c>
      <c r="M21" s="17">
        <v>0</v>
      </c>
      <c r="N21" s="18">
        <v>0</v>
      </c>
      <c r="O21" s="17">
        <v>0</v>
      </c>
      <c r="P21" s="54" t="str">
        <f t="shared" si="1"/>
        <v/>
      </c>
    </row>
    <row r="22" spans="2:17" s="55" customFormat="1" ht="15" customHeight="1" outlineLevel="1" x14ac:dyDescent="0.25">
      <c r="B22" s="56" t="str">
        <f>"-"</f>
        <v>-</v>
      </c>
      <c r="C22" s="57" t="s">
        <v>73</v>
      </c>
      <c r="D22" s="14">
        <v>0</v>
      </c>
      <c r="E22" s="15">
        <v>0</v>
      </c>
      <c r="F22" s="15">
        <v>0</v>
      </c>
      <c r="G22" s="16">
        <v>0</v>
      </c>
      <c r="H22" s="17">
        <v>0</v>
      </c>
      <c r="I22" s="15">
        <v>0</v>
      </c>
      <c r="J22" s="15">
        <v>0</v>
      </c>
      <c r="K22" s="15">
        <v>0</v>
      </c>
      <c r="L22" s="18">
        <v>0</v>
      </c>
      <c r="M22" s="17">
        <v>0</v>
      </c>
      <c r="N22" s="18">
        <v>0</v>
      </c>
      <c r="O22" s="17">
        <v>0</v>
      </c>
      <c r="P22" s="54" t="str">
        <f t="shared" si="1"/>
        <v/>
      </c>
    </row>
    <row r="23" spans="2:17" s="55" customFormat="1" ht="15" customHeight="1" outlineLevel="1" x14ac:dyDescent="0.25">
      <c r="B23" s="56" t="str">
        <f>"-"</f>
        <v>-</v>
      </c>
      <c r="C23" s="57" t="s">
        <v>74</v>
      </c>
      <c r="D23" s="14">
        <v>0</v>
      </c>
      <c r="E23" s="15">
        <v>0</v>
      </c>
      <c r="F23" s="15">
        <v>0</v>
      </c>
      <c r="G23" s="16">
        <v>0</v>
      </c>
      <c r="H23" s="17">
        <v>0</v>
      </c>
      <c r="I23" s="15">
        <v>0</v>
      </c>
      <c r="J23" s="15">
        <v>0</v>
      </c>
      <c r="K23" s="15">
        <v>0</v>
      </c>
      <c r="L23" s="18">
        <v>0</v>
      </c>
      <c r="M23" s="17">
        <v>0</v>
      </c>
      <c r="N23" s="18">
        <v>0</v>
      </c>
      <c r="O23" s="17">
        <v>0</v>
      </c>
      <c r="P23" s="54" t="str">
        <f t="shared" si="1"/>
        <v/>
      </c>
    </row>
    <row r="24" spans="2:17" s="55" customFormat="1" ht="15" customHeight="1" outlineLevel="1" x14ac:dyDescent="0.25">
      <c r="B24" s="173" t="s">
        <v>76</v>
      </c>
      <c r="C24" s="174"/>
      <c r="D24" s="51"/>
      <c r="E24" s="52"/>
      <c r="F24" s="52"/>
      <c r="G24" s="53"/>
      <c r="H24" s="44"/>
      <c r="I24" s="52"/>
      <c r="J24" s="52"/>
      <c r="K24" s="53"/>
      <c r="L24" s="43"/>
      <c r="M24" s="44"/>
      <c r="N24" s="43"/>
      <c r="O24" s="44"/>
      <c r="P24" s="54" t="str">
        <f t="shared" si="1"/>
        <v/>
      </c>
    </row>
    <row r="25" spans="2:17" s="55" customFormat="1" ht="15" customHeight="1" outlineLevel="1" x14ac:dyDescent="0.25">
      <c r="B25" s="56" t="str">
        <f>"-"</f>
        <v>-</v>
      </c>
      <c r="C25" s="57" t="s">
        <v>73</v>
      </c>
      <c r="D25" s="14">
        <v>0</v>
      </c>
      <c r="E25" s="15">
        <v>0</v>
      </c>
      <c r="F25" s="15">
        <v>0</v>
      </c>
      <c r="G25" s="16">
        <v>0</v>
      </c>
      <c r="H25" s="17">
        <v>0</v>
      </c>
      <c r="I25" s="15">
        <v>0</v>
      </c>
      <c r="J25" s="15">
        <v>0</v>
      </c>
      <c r="K25" s="15">
        <v>0</v>
      </c>
      <c r="L25" s="18">
        <v>0</v>
      </c>
      <c r="M25" s="17">
        <v>0</v>
      </c>
      <c r="N25" s="18">
        <v>0</v>
      </c>
      <c r="O25" s="17">
        <v>0</v>
      </c>
      <c r="P25" s="54" t="str">
        <f t="shared" si="1"/>
        <v/>
      </c>
    </row>
    <row r="26" spans="2:17" s="55" customFormat="1" ht="15" customHeight="1" outlineLevel="1" x14ac:dyDescent="0.25">
      <c r="B26" s="56" t="str">
        <f>"-"</f>
        <v>-</v>
      </c>
      <c r="C26" s="57" t="s">
        <v>74</v>
      </c>
      <c r="D26" s="14">
        <v>0</v>
      </c>
      <c r="E26" s="15">
        <v>0</v>
      </c>
      <c r="F26" s="15">
        <v>0</v>
      </c>
      <c r="G26" s="16">
        <v>0</v>
      </c>
      <c r="H26" s="17">
        <v>0</v>
      </c>
      <c r="I26" s="15">
        <v>0</v>
      </c>
      <c r="J26" s="15">
        <v>0</v>
      </c>
      <c r="K26" s="15">
        <v>0</v>
      </c>
      <c r="L26" s="18">
        <v>0</v>
      </c>
      <c r="M26" s="17">
        <v>0</v>
      </c>
      <c r="N26" s="18">
        <v>0</v>
      </c>
      <c r="O26" s="17">
        <v>0</v>
      </c>
      <c r="P26" s="54" t="str">
        <f t="shared" si="1"/>
        <v/>
      </c>
    </row>
    <row r="27" spans="2:17" s="55" customFormat="1" ht="15" customHeight="1" outlineLevel="1" x14ac:dyDescent="0.25">
      <c r="B27" s="152" t="s">
        <v>8</v>
      </c>
      <c r="C27" s="153"/>
      <c r="D27" s="14">
        <v>0</v>
      </c>
      <c r="E27" s="15">
        <v>0</v>
      </c>
      <c r="F27" s="15">
        <v>0</v>
      </c>
      <c r="G27" s="16">
        <v>0</v>
      </c>
      <c r="H27" s="17">
        <v>0</v>
      </c>
      <c r="I27" s="15">
        <v>0</v>
      </c>
      <c r="J27" s="15">
        <v>0</v>
      </c>
      <c r="K27" s="15">
        <v>0</v>
      </c>
      <c r="L27" s="18">
        <v>0</v>
      </c>
      <c r="M27" s="17">
        <v>0</v>
      </c>
      <c r="N27" s="18">
        <v>0</v>
      </c>
      <c r="O27" s="17">
        <v>0</v>
      </c>
      <c r="P27" s="54" t="str">
        <f t="shared" si="1"/>
        <v/>
      </c>
    </row>
    <row r="28" spans="2:17" s="55" customFormat="1" ht="15" customHeight="1" outlineLevel="1" x14ac:dyDescent="0.25">
      <c r="B28" s="152" t="s">
        <v>9</v>
      </c>
      <c r="C28" s="153"/>
      <c r="D28" s="14">
        <v>0</v>
      </c>
      <c r="E28" s="15">
        <v>0</v>
      </c>
      <c r="F28" s="15">
        <v>0</v>
      </c>
      <c r="G28" s="16">
        <v>0</v>
      </c>
      <c r="H28" s="17">
        <v>0</v>
      </c>
      <c r="I28" s="15">
        <v>0</v>
      </c>
      <c r="J28" s="15">
        <v>0</v>
      </c>
      <c r="K28" s="15">
        <v>0</v>
      </c>
      <c r="L28" s="18">
        <v>0</v>
      </c>
      <c r="M28" s="17">
        <v>0</v>
      </c>
      <c r="N28" s="18">
        <v>0</v>
      </c>
      <c r="O28" s="17">
        <v>0</v>
      </c>
      <c r="P28" s="54" t="str">
        <f t="shared" si="1"/>
        <v/>
      </c>
      <c r="Q28" s="58"/>
    </row>
    <row r="29" spans="2:17" s="55" customFormat="1" ht="40.5" customHeight="1" outlineLevel="1" x14ac:dyDescent="0.25">
      <c r="B29" s="175" t="s">
        <v>80</v>
      </c>
      <c r="C29" s="176"/>
      <c r="D29" s="19">
        <v>0</v>
      </c>
      <c r="E29" s="20">
        <v>0</v>
      </c>
      <c r="F29" s="20">
        <v>0</v>
      </c>
      <c r="G29" s="21">
        <v>0</v>
      </c>
      <c r="H29" s="22">
        <v>0</v>
      </c>
      <c r="I29" s="20">
        <v>0</v>
      </c>
      <c r="J29" s="20">
        <v>0</v>
      </c>
      <c r="K29" s="21">
        <v>0</v>
      </c>
      <c r="L29" s="23">
        <v>0</v>
      </c>
      <c r="M29" s="22">
        <v>0</v>
      </c>
      <c r="N29" s="23">
        <v>0</v>
      </c>
      <c r="O29" s="22">
        <v>0</v>
      </c>
      <c r="P29" s="59" t="str">
        <f t="shared" si="1"/>
        <v/>
      </c>
      <c r="Q29" s="58"/>
    </row>
    <row r="30" spans="2:17" s="55" customFormat="1" ht="30" customHeight="1" thickBot="1" x14ac:dyDescent="0.3">
      <c r="B30" s="163" t="s">
        <v>66</v>
      </c>
      <c r="C30" s="164"/>
      <c r="D30" s="60">
        <f>SUM(D7:D28)</f>
        <v>0</v>
      </c>
      <c r="E30" s="61">
        <f t="shared" ref="E30:K30" si="2">SUM(E7:E28)</f>
        <v>0</v>
      </c>
      <c r="F30" s="61">
        <f t="shared" si="2"/>
        <v>0</v>
      </c>
      <c r="G30" s="62">
        <f t="shared" si="2"/>
        <v>0</v>
      </c>
      <c r="H30" s="60">
        <f>SUM(H7:H28)</f>
        <v>0</v>
      </c>
      <c r="I30" s="61">
        <f t="shared" si="2"/>
        <v>0</v>
      </c>
      <c r="J30" s="61">
        <f t="shared" si="2"/>
        <v>0</v>
      </c>
      <c r="K30" s="62">
        <f t="shared" si="2"/>
        <v>0</v>
      </c>
      <c r="L30" s="63">
        <f>SUM(L7:L28)</f>
        <v>0</v>
      </c>
      <c r="M30" s="63">
        <f>SUM(M7:M28)</f>
        <v>0</v>
      </c>
      <c r="N30" s="63">
        <f>SUM(N7:N28)</f>
        <v>0</v>
      </c>
      <c r="O30" s="63">
        <f>SUM(O7:O28)</f>
        <v>0</v>
      </c>
      <c r="P30" s="63">
        <f>SUM(P7:P28)</f>
        <v>0</v>
      </c>
    </row>
    <row r="31" spans="2:17" ht="15" customHeight="1" x14ac:dyDescent="0.25">
      <c r="B31" s="179" t="s">
        <v>23</v>
      </c>
      <c r="C31" s="180"/>
      <c r="D31" s="64"/>
      <c r="E31" s="49"/>
      <c r="F31" s="47"/>
      <c r="G31" s="47"/>
      <c r="H31" s="39"/>
      <c r="I31" s="40"/>
      <c r="J31" s="40"/>
      <c r="K31" s="41"/>
      <c r="L31" s="39"/>
      <c r="M31" s="65"/>
      <c r="N31" s="49"/>
      <c r="O31" s="65"/>
      <c r="P31" s="50"/>
    </row>
    <row r="32" spans="2:17" x14ac:dyDescent="0.25">
      <c r="B32" s="185" t="s">
        <v>10</v>
      </c>
      <c r="C32" s="186"/>
      <c r="D32" s="64"/>
      <c r="E32" s="49"/>
      <c r="F32" s="47"/>
      <c r="G32" s="47"/>
      <c r="H32" s="46"/>
      <c r="I32" s="47"/>
      <c r="J32" s="47"/>
      <c r="K32" s="48"/>
      <c r="L32" s="46"/>
      <c r="M32" s="66"/>
      <c r="N32" s="49"/>
      <c r="O32" s="66"/>
      <c r="P32" s="50"/>
    </row>
    <row r="33" spans="2:16" s="55" customFormat="1" ht="15" customHeight="1" outlineLevel="1" x14ac:dyDescent="0.25">
      <c r="B33" s="152" t="str">
        <f>B7</f>
        <v>NHA-MBS</v>
      </c>
      <c r="C33" s="153"/>
      <c r="D33" s="14">
        <v>0</v>
      </c>
      <c r="E33" s="15">
        <v>0</v>
      </c>
      <c r="F33" s="15">
        <v>0</v>
      </c>
      <c r="G33" s="15">
        <v>0</v>
      </c>
      <c r="H33" s="14">
        <v>0</v>
      </c>
      <c r="I33" s="15">
        <v>0</v>
      </c>
      <c r="J33" s="15">
        <v>0</v>
      </c>
      <c r="K33" s="16">
        <v>0</v>
      </c>
      <c r="L33" s="14">
        <v>0</v>
      </c>
      <c r="M33" s="18">
        <v>0</v>
      </c>
      <c r="N33" s="17">
        <v>0</v>
      </c>
      <c r="O33" s="18">
        <v>0</v>
      </c>
      <c r="P33" s="54" t="str">
        <f>IF(SUM(D33:O33)=0,"",SUM(D33:O33))</f>
        <v/>
      </c>
    </row>
    <row r="34" spans="2:16" s="55" customFormat="1" outlineLevel="1" x14ac:dyDescent="0.25">
      <c r="B34" s="152" t="str">
        <f>B8</f>
        <v>CMB</v>
      </c>
      <c r="C34" s="153"/>
      <c r="D34" s="14">
        <v>0</v>
      </c>
      <c r="E34" s="15">
        <v>0</v>
      </c>
      <c r="F34" s="15">
        <v>0</v>
      </c>
      <c r="G34" s="15">
        <v>0</v>
      </c>
      <c r="H34" s="14">
        <v>0</v>
      </c>
      <c r="I34" s="15">
        <v>0</v>
      </c>
      <c r="J34" s="15">
        <v>0</v>
      </c>
      <c r="K34" s="16">
        <v>0</v>
      </c>
      <c r="L34" s="14">
        <v>0</v>
      </c>
      <c r="M34" s="18">
        <v>0</v>
      </c>
      <c r="N34" s="17">
        <v>0</v>
      </c>
      <c r="O34" s="18">
        <v>0</v>
      </c>
      <c r="P34" s="54" t="str">
        <f t="shared" ref="P34:P78" si="3">IF(SUM(D34:O34)=0,"",SUM(D34:O34))</f>
        <v/>
      </c>
    </row>
    <row r="35" spans="2:16" s="55" customFormat="1" outlineLevel="1" x14ac:dyDescent="0.25">
      <c r="B35" s="152" t="s">
        <v>33</v>
      </c>
      <c r="C35" s="153"/>
      <c r="D35" s="14">
        <v>0</v>
      </c>
      <c r="E35" s="15">
        <v>0</v>
      </c>
      <c r="F35" s="15">
        <v>0</v>
      </c>
      <c r="G35" s="15">
        <v>0</v>
      </c>
      <c r="H35" s="14">
        <v>0</v>
      </c>
      <c r="I35" s="15">
        <v>0</v>
      </c>
      <c r="J35" s="15">
        <v>0</v>
      </c>
      <c r="K35" s="16">
        <v>0</v>
      </c>
      <c r="L35" s="14">
        <v>0</v>
      </c>
      <c r="M35" s="18">
        <v>0</v>
      </c>
      <c r="N35" s="17">
        <v>0</v>
      </c>
      <c r="O35" s="18">
        <v>0</v>
      </c>
      <c r="P35" s="54" t="str">
        <f t="shared" si="3"/>
        <v/>
      </c>
    </row>
    <row r="36" spans="2:16" s="55" customFormat="1" ht="15" customHeight="1" outlineLevel="1" x14ac:dyDescent="0.25">
      <c r="B36" s="173" t="s">
        <v>68</v>
      </c>
      <c r="C36" s="174"/>
      <c r="D36" s="67"/>
      <c r="E36" s="44"/>
      <c r="F36" s="52"/>
      <c r="G36" s="52"/>
      <c r="H36" s="51"/>
      <c r="I36" s="52"/>
      <c r="J36" s="52"/>
      <c r="K36" s="53"/>
      <c r="L36" s="51"/>
      <c r="M36" s="43"/>
      <c r="N36" s="44"/>
      <c r="O36" s="43"/>
      <c r="P36" s="54" t="str">
        <f t="shared" si="3"/>
        <v/>
      </c>
    </row>
    <row r="37" spans="2:16" s="55" customFormat="1" outlineLevel="1" x14ac:dyDescent="0.25">
      <c r="B37" s="56" t="str">
        <f>"-"</f>
        <v>-</v>
      </c>
      <c r="C37" s="57" t="s">
        <v>70</v>
      </c>
      <c r="D37" s="14">
        <v>0</v>
      </c>
      <c r="E37" s="15">
        <v>0</v>
      </c>
      <c r="F37" s="15">
        <v>0</v>
      </c>
      <c r="G37" s="15">
        <v>0</v>
      </c>
      <c r="H37" s="14">
        <v>0</v>
      </c>
      <c r="I37" s="15">
        <v>0</v>
      </c>
      <c r="J37" s="15">
        <v>0</v>
      </c>
      <c r="K37" s="16">
        <v>0</v>
      </c>
      <c r="L37" s="14">
        <v>0</v>
      </c>
      <c r="M37" s="18">
        <v>0</v>
      </c>
      <c r="N37" s="17">
        <v>0</v>
      </c>
      <c r="O37" s="18">
        <v>0</v>
      </c>
      <c r="P37" s="54" t="str">
        <f t="shared" si="3"/>
        <v/>
      </c>
    </row>
    <row r="38" spans="2:16" s="55" customFormat="1" outlineLevel="1" x14ac:dyDescent="0.25">
      <c r="B38" s="56" t="str">
        <f>"-"</f>
        <v>-</v>
      </c>
      <c r="C38" s="57" t="s">
        <v>71</v>
      </c>
      <c r="D38" s="14">
        <v>0</v>
      </c>
      <c r="E38" s="15">
        <v>0</v>
      </c>
      <c r="F38" s="15">
        <v>0</v>
      </c>
      <c r="G38" s="15">
        <v>0</v>
      </c>
      <c r="H38" s="14">
        <v>0</v>
      </c>
      <c r="I38" s="15">
        <v>0</v>
      </c>
      <c r="J38" s="15">
        <v>0</v>
      </c>
      <c r="K38" s="16">
        <v>0</v>
      </c>
      <c r="L38" s="14">
        <v>0</v>
      </c>
      <c r="M38" s="18">
        <v>0</v>
      </c>
      <c r="N38" s="17">
        <v>0</v>
      </c>
      <c r="O38" s="18">
        <v>0</v>
      </c>
      <c r="P38" s="54" t="str">
        <f t="shared" si="3"/>
        <v/>
      </c>
    </row>
    <row r="39" spans="2:16" s="55" customFormat="1" ht="15" customHeight="1" outlineLevel="1" x14ac:dyDescent="0.25">
      <c r="B39" s="173" t="s">
        <v>72</v>
      </c>
      <c r="C39" s="174"/>
      <c r="D39" s="67"/>
      <c r="E39" s="44"/>
      <c r="F39" s="52"/>
      <c r="G39" s="52"/>
      <c r="H39" s="51"/>
      <c r="I39" s="52"/>
      <c r="J39" s="52"/>
      <c r="K39" s="53"/>
      <c r="L39" s="51"/>
      <c r="M39" s="43"/>
      <c r="N39" s="44"/>
      <c r="O39" s="43"/>
      <c r="P39" s="54" t="str">
        <f t="shared" si="3"/>
        <v/>
      </c>
    </row>
    <row r="40" spans="2:16" s="55" customFormat="1" outlineLevel="1" x14ac:dyDescent="0.25">
      <c r="B40" s="56" t="str">
        <f>"-"</f>
        <v>-</v>
      </c>
      <c r="C40" s="57" t="s">
        <v>69</v>
      </c>
      <c r="D40" s="14">
        <v>0</v>
      </c>
      <c r="E40" s="15">
        <v>0</v>
      </c>
      <c r="F40" s="15">
        <v>0</v>
      </c>
      <c r="G40" s="15">
        <v>0</v>
      </c>
      <c r="H40" s="14">
        <v>0</v>
      </c>
      <c r="I40" s="15">
        <v>0</v>
      </c>
      <c r="J40" s="15">
        <v>0</v>
      </c>
      <c r="K40" s="16">
        <v>0</v>
      </c>
      <c r="L40" s="14">
        <v>0</v>
      </c>
      <c r="M40" s="18">
        <v>0</v>
      </c>
      <c r="N40" s="17">
        <v>0</v>
      </c>
      <c r="O40" s="18">
        <v>0</v>
      </c>
      <c r="P40" s="54" t="str">
        <f t="shared" si="3"/>
        <v/>
      </c>
    </row>
    <row r="41" spans="2:16" s="55" customFormat="1" outlineLevel="1" x14ac:dyDescent="0.25">
      <c r="B41" s="56" t="str">
        <f>"-"</f>
        <v>-</v>
      </c>
      <c r="C41" s="57" t="s">
        <v>70</v>
      </c>
      <c r="D41" s="14">
        <v>0</v>
      </c>
      <c r="E41" s="15">
        <v>0</v>
      </c>
      <c r="F41" s="15">
        <v>0</v>
      </c>
      <c r="G41" s="15">
        <v>0</v>
      </c>
      <c r="H41" s="14">
        <v>0</v>
      </c>
      <c r="I41" s="15">
        <v>0</v>
      </c>
      <c r="J41" s="15">
        <v>0</v>
      </c>
      <c r="K41" s="16">
        <v>0</v>
      </c>
      <c r="L41" s="14">
        <v>0</v>
      </c>
      <c r="M41" s="18">
        <v>0</v>
      </c>
      <c r="N41" s="17">
        <v>0</v>
      </c>
      <c r="O41" s="18">
        <v>0</v>
      </c>
      <c r="P41" s="54" t="str">
        <f t="shared" si="3"/>
        <v/>
      </c>
    </row>
    <row r="42" spans="2:16" s="55" customFormat="1" outlineLevel="1" x14ac:dyDescent="0.25">
      <c r="B42" s="56" t="str">
        <f>"-"</f>
        <v>-</v>
      </c>
      <c r="C42" s="57" t="s">
        <v>71</v>
      </c>
      <c r="D42" s="14">
        <v>0</v>
      </c>
      <c r="E42" s="15">
        <v>0</v>
      </c>
      <c r="F42" s="15">
        <v>0</v>
      </c>
      <c r="G42" s="15">
        <v>0</v>
      </c>
      <c r="H42" s="14">
        <v>0</v>
      </c>
      <c r="I42" s="15">
        <v>0</v>
      </c>
      <c r="J42" s="15">
        <v>0</v>
      </c>
      <c r="K42" s="16">
        <v>0</v>
      </c>
      <c r="L42" s="14">
        <v>0</v>
      </c>
      <c r="M42" s="18">
        <v>0</v>
      </c>
      <c r="N42" s="17">
        <v>0</v>
      </c>
      <c r="O42" s="18">
        <v>0</v>
      </c>
      <c r="P42" s="54" t="str">
        <f t="shared" si="3"/>
        <v/>
      </c>
    </row>
    <row r="43" spans="2:16" s="55" customFormat="1" outlineLevel="1" x14ac:dyDescent="0.25">
      <c r="B43" s="56" t="str">
        <f>"-"</f>
        <v>-</v>
      </c>
      <c r="C43" s="57" t="s">
        <v>73</v>
      </c>
      <c r="D43" s="14">
        <v>0</v>
      </c>
      <c r="E43" s="15">
        <v>0</v>
      </c>
      <c r="F43" s="15">
        <v>0</v>
      </c>
      <c r="G43" s="15">
        <v>0</v>
      </c>
      <c r="H43" s="14">
        <v>0</v>
      </c>
      <c r="I43" s="15">
        <v>0</v>
      </c>
      <c r="J43" s="15">
        <v>0</v>
      </c>
      <c r="K43" s="16">
        <v>0</v>
      </c>
      <c r="L43" s="14">
        <v>0</v>
      </c>
      <c r="M43" s="18">
        <v>0</v>
      </c>
      <c r="N43" s="17">
        <v>0</v>
      </c>
      <c r="O43" s="18">
        <v>0</v>
      </c>
      <c r="P43" s="54" t="str">
        <f t="shared" si="3"/>
        <v/>
      </c>
    </row>
    <row r="44" spans="2:16" s="55" customFormat="1" outlineLevel="1" x14ac:dyDescent="0.25">
      <c r="B44" s="56" t="str">
        <f>"-"</f>
        <v>-</v>
      </c>
      <c r="C44" s="57" t="s">
        <v>74</v>
      </c>
      <c r="D44" s="14">
        <v>0</v>
      </c>
      <c r="E44" s="15">
        <v>0</v>
      </c>
      <c r="F44" s="15">
        <v>0</v>
      </c>
      <c r="G44" s="15">
        <v>0</v>
      </c>
      <c r="H44" s="14">
        <v>0</v>
      </c>
      <c r="I44" s="15">
        <v>0</v>
      </c>
      <c r="J44" s="15">
        <v>0</v>
      </c>
      <c r="K44" s="16">
        <v>0</v>
      </c>
      <c r="L44" s="14">
        <v>0</v>
      </c>
      <c r="M44" s="18">
        <v>0</v>
      </c>
      <c r="N44" s="17">
        <v>0</v>
      </c>
      <c r="O44" s="18">
        <v>0</v>
      </c>
      <c r="P44" s="54" t="str">
        <f t="shared" si="3"/>
        <v/>
      </c>
    </row>
    <row r="45" spans="2:16" s="55" customFormat="1" ht="15" customHeight="1" outlineLevel="1" x14ac:dyDescent="0.25">
      <c r="B45" s="173" t="s">
        <v>75</v>
      </c>
      <c r="C45" s="174"/>
      <c r="D45" s="67"/>
      <c r="E45" s="44"/>
      <c r="F45" s="52"/>
      <c r="G45" s="52"/>
      <c r="H45" s="51"/>
      <c r="I45" s="52"/>
      <c r="J45" s="52"/>
      <c r="K45" s="53"/>
      <c r="L45" s="51"/>
      <c r="M45" s="43"/>
      <c r="N45" s="44"/>
      <c r="O45" s="43"/>
      <c r="P45" s="54" t="str">
        <f t="shared" si="3"/>
        <v/>
      </c>
    </row>
    <row r="46" spans="2:16" s="55" customFormat="1" outlineLevel="1" x14ac:dyDescent="0.25">
      <c r="B46" s="56" t="str">
        <f>"-"</f>
        <v>-</v>
      </c>
      <c r="C46" s="57" t="s">
        <v>69</v>
      </c>
      <c r="D46" s="14">
        <v>0</v>
      </c>
      <c r="E46" s="15">
        <v>0</v>
      </c>
      <c r="F46" s="15">
        <v>0</v>
      </c>
      <c r="G46" s="15">
        <v>0</v>
      </c>
      <c r="H46" s="14">
        <v>0</v>
      </c>
      <c r="I46" s="15">
        <v>0</v>
      </c>
      <c r="J46" s="15">
        <v>0</v>
      </c>
      <c r="K46" s="16">
        <v>0</v>
      </c>
      <c r="L46" s="14">
        <v>0</v>
      </c>
      <c r="M46" s="18">
        <v>0</v>
      </c>
      <c r="N46" s="17">
        <v>0</v>
      </c>
      <c r="O46" s="18">
        <v>0</v>
      </c>
      <c r="P46" s="54" t="str">
        <f t="shared" si="3"/>
        <v/>
      </c>
    </row>
    <row r="47" spans="2:16" s="55" customFormat="1" outlineLevel="1" x14ac:dyDescent="0.25">
      <c r="B47" s="56" t="str">
        <f>"-"</f>
        <v>-</v>
      </c>
      <c r="C47" s="57" t="s">
        <v>70</v>
      </c>
      <c r="D47" s="14">
        <v>0</v>
      </c>
      <c r="E47" s="15">
        <v>0</v>
      </c>
      <c r="F47" s="15">
        <v>0</v>
      </c>
      <c r="G47" s="15">
        <v>0</v>
      </c>
      <c r="H47" s="14">
        <v>0</v>
      </c>
      <c r="I47" s="15">
        <v>0</v>
      </c>
      <c r="J47" s="15">
        <v>0</v>
      </c>
      <c r="K47" s="16">
        <v>0</v>
      </c>
      <c r="L47" s="14">
        <v>0</v>
      </c>
      <c r="M47" s="18">
        <v>0</v>
      </c>
      <c r="N47" s="17">
        <v>0</v>
      </c>
      <c r="O47" s="18">
        <v>0</v>
      </c>
      <c r="P47" s="54" t="str">
        <f t="shared" si="3"/>
        <v/>
      </c>
    </row>
    <row r="48" spans="2:16" s="55" customFormat="1" outlineLevel="1" x14ac:dyDescent="0.25">
      <c r="B48" s="56" t="str">
        <f>"-"</f>
        <v>-</v>
      </c>
      <c r="C48" s="57" t="s">
        <v>71</v>
      </c>
      <c r="D48" s="14">
        <v>0</v>
      </c>
      <c r="E48" s="15">
        <v>0</v>
      </c>
      <c r="F48" s="15">
        <v>0</v>
      </c>
      <c r="G48" s="15">
        <v>0</v>
      </c>
      <c r="H48" s="14">
        <v>0</v>
      </c>
      <c r="I48" s="15">
        <v>0</v>
      </c>
      <c r="J48" s="15">
        <v>0</v>
      </c>
      <c r="K48" s="16">
        <v>0</v>
      </c>
      <c r="L48" s="14">
        <v>0</v>
      </c>
      <c r="M48" s="18">
        <v>0</v>
      </c>
      <c r="N48" s="17">
        <v>0</v>
      </c>
      <c r="O48" s="18">
        <v>0</v>
      </c>
      <c r="P48" s="54" t="str">
        <f t="shared" si="3"/>
        <v/>
      </c>
    </row>
    <row r="49" spans="1:17" s="55" customFormat="1" outlineLevel="1" x14ac:dyDescent="0.25">
      <c r="B49" s="56" t="str">
        <f>"-"</f>
        <v>-</v>
      </c>
      <c r="C49" s="57" t="s">
        <v>73</v>
      </c>
      <c r="D49" s="14">
        <v>0</v>
      </c>
      <c r="E49" s="15">
        <v>0</v>
      </c>
      <c r="F49" s="15">
        <v>0</v>
      </c>
      <c r="G49" s="15">
        <v>0</v>
      </c>
      <c r="H49" s="14">
        <v>0</v>
      </c>
      <c r="I49" s="15">
        <v>0</v>
      </c>
      <c r="J49" s="15">
        <v>0</v>
      </c>
      <c r="K49" s="16">
        <v>0</v>
      </c>
      <c r="L49" s="14">
        <v>0</v>
      </c>
      <c r="M49" s="18">
        <v>0</v>
      </c>
      <c r="N49" s="17">
        <v>0</v>
      </c>
      <c r="O49" s="18">
        <v>0</v>
      </c>
      <c r="P49" s="54" t="str">
        <f t="shared" si="3"/>
        <v/>
      </c>
    </row>
    <row r="50" spans="1:17" s="55" customFormat="1" outlineLevel="1" x14ac:dyDescent="0.25">
      <c r="B50" s="56" t="str">
        <f>"-"</f>
        <v>-</v>
      </c>
      <c r="C50" s="57" t="s">
        <v>74</v>
      </c>
      <c r="D50" s="14">
        <v>0</v>
      </c>
      <c r="E50" s="15">
        <v>0</v>
      </c>
      <c r="F50" s="15">
        <v>0</v>
      </c>
      <c r="G50" s="15">
        <v>0</v>
      </c>
      <c r="H50" s="14">
        <v>0</v>
      </c>
      <c r="I50" s="15">
        <v>0</v>
      </c>
      <c r="J50" s="15">
        <v>0</v>
      </c>
      <c r="K50" s="16">
        <v>0</v>
      </c>
      <c r="L50" s="14">
        <v>0</v>
      </c>
      <c r="M50" s="18">
        <v>0</v>
      </c>
      <c r="N50" s="17">
        <v>0</v>
      </c>
      <c r="O50" s="18">
        <v>0</v>
      </c>
      <c r="P50" s="54" t="str">
        <f t="shared" si="3"/>
        <v/>
      </c>
    </row>
    <row r="51" spans="1:17" s="55" customFormat="1" ht="15" customHeight="1" outlineLevel="1" x14ac:dyDescent="0.25">
      <c r="B51" s="173" t="s">
        <v>76</v>
      </c>
      <c r="C51" s="174"/>
      <c r="D51" s="51"/>
      <c r="E51" s="52"/>
      <c r="F51" s="52"/>
      <c r="G51" s="52"/>
      <c r="H51" s="51"/>
      <c r="I51" s="52"/>
      <c r="J51" s="52"/>
      <c r="K51" s="53"/>
      <c r="L51" s="51"/>
      <c r="M51" s="43"/>
      <c r="N51" s="44"/>
      <c r="O51" s="43"/>
      <c r="P51" s="54" t="str">
        <f t="shared" si="3"/>
        <v/>
      </c>
    </row>
    <row r="52" spans="1:17" s="55" customFormat="1" outlineLevel="1" x14ac:dyDescent="0.25">
      <c r="B52" s="56" t="str">
        <f>"-"</f>
        <v>-</v>
      </c>
      <c r="C52" s="57" t="s">
        <v>73</v>
      </c>
      <c r="D52" s="14">
        <v>0</v>
      </c>
      <c r="E52" s="15">
        <v>0</v>
      </c>
      <c r="F52" s="15">
        <v>0</v>
      </c>
      <c r="G52" s="15">
        <v>0</v>
      </c>
      <c r="H52" s="14">
        <v>0</v>
      </c>
      <c r="I52" s="15">
        <v>0</v>
      </c>
      <c r="J52" s="15">
        <v>0</v>
      </c>
      <c r="K52" s="16">
        <v>0</v>
      </c>
      <c r="L52" s="14">
        <v>0</v>
      </c>
      <c r="M52" s="18">
        <v>0</v>
      </c>
      <c r="N52" s="17">
        <v>0</v>
      </c>
      <c r="O52" s="18">
        <v>0</v>
      </c>
      <c r="P52" s="54" t="str">
        <f t="shared" si="3"/>
        <v/>
      </c>
    </row>
    <row r="53" spans="1:17" s="55" customFormat="1" outlineLevel="1" x14ac:dyDescent="0.25">
      <c r="B53" s="56" t="str">
        <f>"-"</f>
        <v>-</v>
      </c>
      <c r="C53" s="57" t="s">
        <v>74</v>
      </c>
      <c r="D53" s="14">
        <v>0</v>
      </c>
      <c r="E53" s="15">
        <v>0</v>
      </c>
      <c r="F53" s="15">
        <v>0</v>
      </c>
      <c r="G53" s="15">
        <v>0</v>
      </c>
      <c r="H53" s="14">
        <v>0</v>
      </c>
      <c r="I53" s="15">
        <v>0</v>
      </c>
      <c r="J53" s="15">
        <v>0</v>
      </c>
      <c r="K53" s="16">
        <v>0</v>
      </c>
      <c r="L53" s="14">
        <v>0</v>
      </c>
      <c r="M53" s="18">
        <v>0</v>
      </c>
      <c r="N53" s="17">
        <v>0</v>
      </c>
      <c r="O53" s="18">
        <v>0</v>
      </c>
      <c r="P53" s="54" t="str">
        <f t="shared" si="3"/>
        <v/>
      </c>
    </row>
    <row r="54" spans="1:17" s="55" customFormat="1" outlineLevel="1" x14ac:dyDescent="0.25">
      <c r="B54" s="152" t="str">
        <f>B27</f>
        <v>Other Program 1</v>
      </c>
      <c r="C54" s="153"/>
      <c r="D54" s="14">
        <v>0</v>
      </c>
      <c r="E54" s="15">
        <v>0</v>
      </c>
      <c r="F54" s="15">
        <v>0</v>
      </c>
      <c r="G54" s="15">
        <v>0</v>
      </c>
      <c r="H54" s="14">
        <v>0</v>
      </c>
      <c r="I54" s="15">
        <v>0</v>
      </c>
      <c r="J54" s="15">
        <v>0</v>
      </c>
      <c r="K54" s="16">
        <v>0</v>
      </c>
      <c r="L54" s="14">
        <v>0</v>
      </c>
      <c r="M54" s="18">
        <v>0</v>
      </c>
      <c r="N54" s="17">
        <v>0</v>
      </c>
      <c r="O54" s="18">
        <v>0</v>
      </c>
      <c r="P54" s="54" t="str">
        <f t="shared" si="3"/>
        <v/>
      </c>
    </row>
    <row r="55" spans="1:17" s="55" customFormat="1" outlineLevel="1" x14ac:dyDescent="0.25">
      <c r="B55" s="152" t="str">
        <f>B28</f>
        <v>Other Program 2</v>
      </c>
      <c r="C55" s="153"/>
      <c r="D55" s="14">
        <v>0</v>
      </c>
      <c r="E55" s="15">
        <v>0</v>
      </c>
      <c r="F55" s="15">
        <v>0</v>
      </c>
      <c r="G55" s="15">
        <v>0</v>
      </c>
      <c r="H55" s="14">
        <v>0</v>
      </c>
      <c r="I55" s="15">
        <v>0</v>
      </c>
      <c r="J55" s="15">
        <v>0</v>
      </c>
      <c r="K55" s="16">
        <v>0</v>
      </c>
      <c r="L55" s="14">
        <v>0</v>
      </c>
      <c r="M55" s="18">
        <v>0</v>
      </c>
      <c r="N55" s="17">
        <v>0</v>
      </c>
      <c r="O55" s="18">
        <v>0</v>
      </c>
      <c r="P55" s="54" t="str">
        <f t="shared" si="3"/>
        <v/>
      </c>
    </row>
    <row r="56" spans="1:17" s="55" customFormat="1" ht="44.25" customHeight="1" outlineLevel="1" x14ac:dyDescent="0.25">
      <c r="B56" s="175" t="s">
        <v>80</v>
      </c>
      <c r="C56" s="176"/>
      <c r="D56" s="19">
        <v>0</v>
      </c>
      <c r="E56" s="20">
        <v>0</v>
      </c>
      <c r="F56" s="20">
        <v>0</v>
      </c>
      <c r="G56" s="21">
        <v>0</v>
      </c>
      <c r="H56" s="19">
        <v>0</v>
      </c>
      <c r="I56" s="20">
        <v>0</v>
      </c>
      <c r="J56" s="20">
        <v>0</v>
      </c>
      <c r="K56" s="21">
        <v>0</v>
      </c>
      <c r="L56" s="19">
        <v>0</v>
      </c>
      <c r="M56" s="23">
        <v>0</v>
      </c>
      <c r="N56" s="22">
        <v>0</v>
      </c>
      <c r="O56" s="23">
        <v>0</v>
      </c>
      <c r="P56" s="59" t="str">
        <f t="shared" si="3"/>
        <v/>
      </c>
    </row>
    <row r="57" spans="1:17" s="55" customFormat="1" ht="27" customHeight="1" x14ac:dyDescent="0.25">
      <c r="B57" s="177" t="s">
        <v>67</v>
      </c>
      <c r="C57" s="178"/>
      <c r="D57" s="68">
        <f t="shared" ref="D57:P57" si="4">SUM(D33:D55)</f>
        <v>0</v>
      </c>
      <c r="E57" s="69">
        <f t="shared" si="4"/>
        <v>0</v>
      </c>
      <c r="F57" s="69">
        <f t="shared" si="4"/>
        <v>0</v>
      </c>
      <c r="G57" s="70">
        <f t="shared" si="4"/>
        <v>0</v>
      </c>
      <c r="H57" s="68">
        <f t="shared" si="4"/>
        <v>0</v>
      </c>
      <c r="I57" s="69">
        <f t="shared" si="4"/>
        <v>0</v>
      </c>
      <c r="J57" s="69">
        <f t="shared" si="4"/>
        <v>0</v>
      </c>
      <c r="K57" s="70">
        <f t="shared" si="4"/>
        <v>0</v>
      </c>
      <c r="L57" s="68">
        <f t="shared" si="4"/>
        <v>0</v>
      </c>
      <c r="M57" s="71">
        <f t="shared" si="4"/>
        <v>0</v>
      </c>
      <c r="N57" s="70">
        <f t="shared" si="4"/>
        <v>0</v>
      </c>
      <c r="O57" s="71">
        <f t="shared" si="4"/>
        <v>0</v>
      </c>
      <c r="P57" s="71">
        <f t="shared" si="4"/>
        <v>0</v>
      </c>
    </row>
    <row r="58" spans="1:17" s="55" customFormat="1" ht="27.75" customHeight="1" thickBot="1" x14ac:dyDescent="0.3">
      <c r="B58" s="72" t="str">
        <f>":"</f>
        <v>:</v>
      </c>
      <c r="C58" s="73" t="s">
        <v>77</v>
      </c>
      <c r="D58" s="15">
        <v>0</v>
      </c>
      <c r="E58" s="15">
        <v>0</v>
      </c>
      <c r="F58" s="15">
        <v>0</v>
      </c>
      <c r="G58" s="15">
        <v>0</v>
      </c>
      <c r="H58" s="14">
        <v>0</v>
      </c>
      <c r="I58" s="15">
        <v>0</v>
      </c>
      <c r="J58" s="15">
        <v>0</v>
      </c>
      <c r="K58" s="16">
        <v>0</v>
      </c>
      <c r="L58" s="14">
        <v>0</v>
      </c>
      <c r="M58" s="18">
        <v>0</v>
      </c>
      <c r="N58" s="17">
        <v>0</v>
      </c>
      <c r="O58" s="18">
        <v>0</v>
      </c>
      <c r="P58" s="74" t="str">
        <f t="shared" si="3"/>
        <v/>
      </c>
    </row>
    <row r="59" spans="1:17" s="55" customFormat="1" ht="25.5" customHeight="1" thickBot="1" x14ac:dyDescent="0.3">
      <c r="B59" s="169" t="s">
        <v>56</v>
      </c>
      <c r="C59" s="170"/>
      <c r="D59" s="75">
        <f t="shared" ref="D59:O59" si="5">D57+D30</f>
        <v>0</v>
      </c>
      <c r="E59" s="76">
        <f t="shared" si="5"/>
        <v>0</v>
      </c>
      <c r="F59" s="76">
        <f t="shared" si="5"/>
        <v>0</v>
      </c>
      <c r="G59" s="77">
        <f t="shared" si="5"/>
        <v>0</v>
      </c>
      <c r="H59" s="75">
        <f t="shared" si="5"/>
        <v>0</v>
      </c>
      <c r="I59" s="76">
        <f t="shared" si="5"/>
        <v>0</v>
      </c>
      <c r="J59" s="76">
        <f t="shared" si="5"/>
        <v>0</v>
      </c>
      <c r="K59" s="78">
        <f t="shared" si="5"/>
        <v>0</v>
      </c>
      <c r="L59" s="75">
        <f t="shared" si="5"/>
        <v>0</v>
      </c>
      <c r="M59" s="79">
        <f t="shared" si="5"/>
        <v>0</v>
      </c>
      <c r="N59" s="80">
        <f t="shared" si="5"/>
        <v>0</v>
      </c>
      <c r="O59" s="79">
        <f t="shared" si="5"/>
        <v>0</v>
      </c>
      <c r="P59" s="81">
        <f>P57+P30</f>
        <v>0</v>
      </c>
    </row>
    <row r="60" spans="1:17" s="55" customFormat="1" ht="25.5" customHeight="1" thickBot="1" x14ac:dyDescent="0.3">
      <c r="A60" s="82"/>
      <c r="B60" s="83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2"/>
    </row>
    <row r="61" spans="1:17" ht="30" customHeight="1" x14ac:dyDescent="0.25">
      <c r="B61" s="171" t="s">
        <v>55</v>
      </c>
      <c r="C61" s="172"/>
      <c r="D61" s="85"/>
      <c r="E61" s="42"/>
      <c r="F61" s="40"/>
      <c r="G61" s="40"/>
      <c r="H61" s="86"/>
      <c r="I61" s="87"/>
      <c r="J61" s="87"/>
      <c r="K61" s="87"/>
      <c r="L61" s="87"/>
      <c r="M61" s="87"/>
      <c r="N61" s="87"/>
      <c r="O61" s="88"/>
      <c r="P61" s="89"/>
    </row>
    <row r="62" spans="1:17" s="55" customFormat="1" outlineLevel="1" x14ac:dyDescent="0.25">
      <c r="B62" s="152" t="s">
        <v>11</v>
      </c>
      <c r="C62" s="153"/>
      <c r="D62" s="24">
        <v>0</v>
      </c>
      <c r="E62" s="17">
        <v>0</v>
      </c>
      <c r="F62" s="15">
        <v>0</v>
      </c>
      <c r="G62" s="15">
        <v>0</v>
      </c>
      <c r="H62" s="90"/>
      <c r="I62" s="91"/>
      <c r="J62" s="91"/>
      <c r="K62" s="91"/>
      <c r="L62" s="91"/>
      <c r="M62" s="91"/>
      <c r="N62" s="91"/>
      <c r="O62" s="92"/>
      <c r="P62" s="93" t="str">
        <f t="shared" si="3"/>
        <v/>
      </c>
    </row>
    <row r="63" spans="1:17" s="55" customFormat="1" outlineLevel="1" x14ac:dyDescent="0.25">
      <c r="B63" s="152" t="s">
        <v>17</v>
      </c>
      <c r="C63" s="153"/>
      <c r="D63" s="24">
        <v>0</v>
      </c>
      <c r="E63" s="17">
        <v>0</v>
      </c>
      <c r="F63" s="15">
        <v>0</v>
      </c>
      <c r="G63" s="15">
        <v>0</v>
      </c>
      <c r="H63" s="90"/>
      <c r="I63" s="91"/>
      <c r="J63" s="91"/>
      <c r="K63" s="91"/>
      <c r="L63" s="91"/>
      <c r="M63" s="91"/>
      <c r="N63" s="91"/>
      <c r="O63" s="92"/>
      <c r="P63" s="93" t="str">
        <f t="shared" si="3"/>
        <v/>
      </c>
    </row>
    <row r="64" spans="1:17" s="55" customFormat="1" outlineLevel="1" x14ac:dyDescent="0.25">
      <c r="B64" s="152" t="s">
        <v>18</v>
      </c>
      <c r="C64" s="153"/>
      <c r="D64" s="24">
        <v>0</v>
      </c>
      <c r="E64" s="17">
        <v>0</v>
      </c>
      <c r="F64" s="15">
        <v>0</v>
      </c>
      <c r="G64" s="15">
        <v>0</v>
      </c>
      <c r="H64" s="90"/>
      <c r="I64" s="91"/>
      <c r="J64" s="91"/>
      <c r="K64" s="91"/>
      <c r="L64" s="91"/>
      <c r="M64" s="91"/>
      <c r="N64" s="91"/>
      <c r="O64" s="92"/>
      <c r="P64" s="93" t="str">
        <f t="shared" si="3"/>
        <v/>
      </c>
    </row>
    <row r="65" spans="2:16" s="55" customFormat="1" outlineLevel="1" x14ac:dyDescent="0.25">
      <c r="B65" s="152" t="s">
        <v>47</v>
      </c>
      <c r="C65" s="153"/>
      <c r="D65" s="24">
        <v>0</v>
      </c>
      <c r="E65" s="17">
        <v>0</v>
      </c>
      <c r="F65" s="15">
        <v>0</v>
      </c>
      <c r="G65" s="15">
        <v>0</v>
      </c>
      <c r="H65" s="90"/>
      <c r="I65" s="91"/>
      <c r="J65" s="91"/>
      <c r="K65" s="91"/>
      <c r="L65" s="91"/>
      <c r="M65" s="91"/>
      <c r="N65" s="91"/>
      <c r="O65" s="92"/>
      <c r="P65" s="93" t="str">
        <f t="shared" si="3"/>
        <v/>
      </c>
    </row>
    <row r="66" spans="2:16" s="55" customFormat="1" outlineLevel="1" x14ac:dyDescent="0.25">
      <c r="B66" s="152" t="s">
        <v>48</v>
      </c>
      <c r="C66" s="153"/>
      <c r="D66" s="24">
        <v>0</v>
      </c>
      <c r="E66" s="17">
        <v>0</v>
      </c>
      <c r="F66" s="15">
        <v>0</v>
      </c>
      <c r="G66" s="15">
        <v>0</v>
      </c>
      <c r="H66" s="90"/>
      <c r="I66" s="91"/>
      <c r="J66" s="91"/>
      <c r="K66" s="91"/>
      <c r="L66" s="91"/>
      <c r="M66" s="91"/>
      <c r="N66" s="91"/>
      <c r="O66" s="92"/>
      <c r="P66" s="93" t="str">
        <f t="shared" si="3"/>
        <v/>
      </c>
    </row>
    <row r="67" spans="2:16" s="55" customFormat="1" outlineLevel="1" x14ac:dyDescent="0.25">
      <c r="B67" s="152" t="s">
        <v>45</v>
      </c>
      <c r="C67" s="153"/>
      <c r="D67" s="24">
        <v>0</v>
      </c>
      <c r="E67" s="17">
        <v>0</v>
      </c>
      <c r="F67" s="15">
        <v>0</v>
      </c>
      <c r="G67" s="15">
        <v>0</v>
      </c>
      <c r="H67" s="90"/>
      <c r="I67" s="91"/>
      <c r="J67" s="91"/>
      <c r="K67" s="91"/>
      <c r="L67" s="91"/>
      <c r="M67" s="91"/>
      <c r="N67" s="91"/>
      <c r="O67" s="92"/>
      <c r="P67" s="93" t="str">
        <f t="shared" si="3"/>
        <v/>
      </c>
    </row>
    <row r="68" spans="2:16" s="55" customFormat="1" outlineLevel="1" x14ac:dyDescent="0.25">
      <c r="B68" s="152" t="s">
        <v>46</v>
      </c>
      <c r="C68" s="153"/>
      <c r="D68" s="24">
        <v>0</v>
      </c>
      <c r="E68" s="17">
        <v>0</v>
      </c>
      <c r="F68" s="15">
        <v>0</v>
      </c>
      <c r="G68" s="15">
        <v>0</v>
      </c>
      <c r="H68" s="90"/>
      <c r="I68" s="91"/>
      <c r="J68" s="91"/>
      <c r="K68" s="91"/>
      <c r="L68" s="91"/>
      <c r="M68" s="91"/>
      <c r="N68" s="91"/>
      <c r="O68" s="92"/>
      <c r="P68" s="93" t="str">
        <f t="shared" si="3"/>
        <v/>
      </c>
    </row>
    <row r="69" spans="2:16" s="55" customFormat="1" outlineLevel="1" x14ac:dyDescent="0.25">
      <c r="B69" s="152" t="s">
        <v>12</v>
      </c>
      <c r="C69" s="153"/>
      <c r="D69" s="24">
        <v>0</v>
      </c>
      <c r="E69" s="17">
        <v>0</v>
      </c>
      <c r="F69" s="15">
        <v>0</v>
      </c>
      <c r="G69" s="15">
        <v>0</v>
      </c>
      <c r="H69" s="90"/>
      <c r="I69" s="91"/>
      <c r="J69" s="91"/>
      <c r="K69" s="91"/>
      <c r="L69" s="91"/>
      <c r="M69" s="91"/>
      <c r="N69" s="91"/>
      <c r="O69" s="92"/>
      <c r="P69" s="93" t="str">
        <f t="shared" si="3"/>
        <v/>
      </c>
    </row>
    <row r="70" spans="2:16" s="55" customFormat="1" outlineLevel="1" x14ac:dyDescent="0.25">
      <c r="B70" s="152" t="s">
        <v>13</v>
      </c>
      <c r="C70" s="153"/>
      <c r="D70" s="24">
        <v>0</v>
      </c>
      <c r="E70" s="17">
        <v>0</v>
      </c>
      <c r="F70" s="15">
        <v>0</v>
      </c>
      <c r="G70" s="15">
        <v>0</v>
      </c>
      <c r="H70" s="90"/>
      <c r="I70" s="91"/>
      <c r="J70" s="91"/>
      <c r="K70" s="91"/>
      <c r="L70" s="91"/>
      <c r="M70" s="91"/>
      <c r="N70" s="91"/>
      <c r="O70" s="92"/>
      <c r="P70" s="93" t="str">
        <f t="shared" si="3"/>
        <v/>
      </c>
    </row>
    <row r="71" spans="2:16" s="55" customFormat="1" outlineLevel="1" x14ac:dyDescent="0.25">
      <c r="B71" s="152" t="s">
        <v>16</v>
      </c>
      <c r="C71" s="153"/>
      <c r="D71" s="24">
        <v>0</v>
      </c>
      <c r="E71" s="17">
        <v>0</v>
      </c>
      <c r="F71" s="15">
        <v>0</v>
      </c>
      <c r="G71" s="15">
        <v>0</v>
      </c>
      <c r="H71" s="90"/>
      <c r="I71" s="91"/>
      <c r="J71" s="91"/>
      <c r="K71" s="91"/>
      <c r="L71" s="91"/>
      <c r="M71" s="91"/>
      <c r="N71" s="91"/>
      <c r="O71" s="92"/>
      <c r="P71" s="93" t="str">
        <f t="shared" si="3"/>
        <v/>
      </c>
    </row>
    <row r="72" spans="2:16" s="55" customFormat="1" outlineLevel="1" x14ac:dyDescent="0.25">
      <c r="B72" s="152" t="s">
        <v>19</v>
      </c>
      <c r="C72" s="153"/>
      <c r="D72" s="24">
        <v>0</v>
      </c>
      <c r="E72" s="17">
        <v>0</v>
      </c>
      <c r="F72" s="15">
        <v>0</v>
      </c>
      <c r="G72" s="15">
        <v>0</v>
      </c>
      <c r="H72" s="90"/>
      <c r="I72" s="91"/>
      <c r="J72" s="91"/>
      <c r="K72" s="91"/>
      <c r="L72" s="91"/>
      <c r="M72" s="91"/>
      <c r="N72" s="91"/>
      <c r="O72" s="92"/>
      <c r="P72" s="93" t="str">
        <f t="shared" si="3"/>
        <v/>
      </c>
    </row>
    <row r="73" spans="2:16" s="55" customFormat="1" outlineLevel="1" x14ac:dyDescent="0.25">
      <c r="B73" s="152" t="s">
        <v>20</v>
      </c>
      <c r="C73" s="153"/>
      <c r="D73" s="24">
        <v>0</v>
      </c>
      <c r="E73" s="17">
        <v>0</v>
      </c>
      <c r="F73" s="15">
        <v>0</v>
      </c>
      <c r="G73" s="15">
        <v>0</v>
      </c>
      <c r="H73" s="90"/>
      <c r="I73" s="91"/>
      <c r="J73" s="91"/>
      <c r="K73" s="91"/>
      <c r="L73" s="91"/>
      <c r="M73" s="91"/>
      <c r="N73" s="91"/>
      <c r="O73" s="92"/>
      <c r="P73" s="93" t="str">
        <f t="shared" si="3"/>
        <v/>
      </c>
    </row>
    <row r="74" spans="2:16" s="55" customFormat="1" outlineLevel="1" x14ac:dyDescent="0.25">
      <c r="B74" s="152" t="s">
        <v>21</v>
      </c>
      <c r="C74" s="153"/>
      <c r="D74" s="24">
        <v>0</v>
      </c>
      <c r="E74" s="17">
        <v>0</v>
      </c>
      <c r="F74" s="15">
        <v>0</v>
      </c>
      <c r="G74" s="15">
        <v>0</v>
      </c>
      <c r="H74" s="90"/>
      <c r="I74" s="91"/>
      <c r="J74" s="91"/>
      <c r="K74" s="91"/>
      <c r="L74" s="91"/>
      <c r="M74" s="91"/>
      <c r="N74" s="91"/>
      <c r="O74" s="92"/>
      <c r="P74" s="93" t="str">
        <f t="shared" si="3"/>
        <v/>
      </c>
    </row>
    <row r="75" spans="2:16" s="55" customFormat="1" outlineLevel="1" x14ac:dyDescent="0.25">
      <c r="B75" s="152" t="s">
        <v>21</v>
      </c>
      <c r="C75" s="153"/>
      <c r="D75" s="24">
        <v>0</v>
      </c>
      <c r="E75" s="17">
        <v>0</v>
      </c>
      <c r="F75" s="15">
        <v>0</v>
      </c>
      <c r="G75" s="15">
        <v>0</v>
      </c>
      <c r="H75" s="90"/>
      <c r="I75" s="91"/>
      <c r="J75" s="91"/>
      <c r="K75" s="91"/>
      <c r="L75" s="91"/>
      <c r="M75" s="91"/>
      <c r="N75" s="91"/>
      <c r="O75" s="92"/>
      <c r="P75" s="93" t="str">
        <f t="shared" si="3"/>
        <v/>
      </c>
    </row>
    <row r="76" spans="2:16" s="55" customFormat="1" outlineLevel="1" x14ac:dyDescent="0.25">
      <c r="B76" s="152" t="s">
        <v>22</v>
      </c>
      <c r="C76" s="153"/>
      <c r="D76" s="24">
        <v>0</v>
      </c>
      <c r="E76" s="17">
        <v>0</v>
      </c>
      <c r="F76" s="15">
        <v>0</v>
      </c>
      <c r="G76" s="15">
        <v>0</v>
      </c>
      <c r="H76" s="90"/>
      <c r="I76" s="91"/>
      <c r="J76" s="91"/>
      <c r="K76" s="91"/>
      <c r="L76" s="91"/>
      <c r="M76" s="91"/>
      <c r="N76" s="91"/>
      <c r="O76" s="92"/>
      <c r="P76" s="93" t="str">
        <f t="shared" si="3"/>
        <v/>
      </c>
    </row>
    <row r="77" spans="2:16" s="55" customFormat="1" ht="27" customHeight="1" outlineLevel="1" x14ac:dyDescent="0.25">
      <c r="B77" s="152" t="s">
        <v>49</v>
      </c>
      <c r="C77" s="153"/>
      <c r="D77" s="24">
        <v>0</v>
      </c>
      <c r="E77" s="17">
        <v>0</v>
      </c>
      <c r="F77" s="15">
        <v>0</v>
      </c>
      <c r="G77" s="15">
        <v>0</v>
      </c>
      <c r="H77" s="90"/>
      <c r="I77" s="91"/>
      <c r="J77" s="91"/>
      <c r="K77" s="91"/>
      <c r="L77" s="91"/>
      <c r="M77" s="91"/>
      <c r="N77" s="91"/>
      <c r="O77" s="92"/>
      <c r="P77" s="93" t="str">
        <f t="shared" si="3"/>
        <v/>
      </c>
    </row>
    <row r="78" spans="2:16" s="55" customFormat="1" ht="27.75" customHeight="1" thickBot="1" x14ac:dyDescent="0.3">
      <c r="B78" s="163" t="s">
        <v>59</v>
      </c>
      <c r="C78" s="164"/>
      <c r="D78" s="94">
        <f>SUM(D62:D77)</f>
        <v>0</v>
      </c>
      <c r="E78" s="80">
        <f>SUM(E62:E77)</f>
        <v>0</v>
      </c>
      <c r="F78" s="76">
        <f>SUM(F62:F77)</f>
        <v>0</v>
      </c>
      <c r="G78" s="80">
        <f>SUM(G62:G77)</f>
        <v>0</v>
      </c>
      <c r="H78" s="95"/>
      <c r="I78" s="96"/>
      <c r="J78" s="96"/>
      <c r="K78" s="96"/>
      <c r="L78" s="96"/>
      <c r="M78" s="96"/>
      <c r="N78" s="96"/>
      <c r="O78" s="97"/>
      <c r="P78" s="98" t="str">
        <f t="shared" si="3"/>
        <v/>
      </c>
    </row>
    <row r="79" spans="2:16" s="55" customFormat="1" ht="9.6" customHeight="1" x14ac:dyDescent="0.25">
      <c r="B79" s="99"/>
      <c r="C79" s="100"/>
      <c r="D79" s="101"/>
      <c r="E79" s="84"/>
      <c r="F79" s="102"/>
      <c r="G79" s="84"/>
      <c r="H79" s="95"/>
      <c r="I79" s="96"/>
      <c r="J79" s="96"/>
      <c r="K79" s="96"/>
      <c r="L79" s="96"/>
      <c r="M79" s="96"/>
      <c r="N79" s="96"/>
      <c r="O79" s="97"/>
      <c r="P79" s="103"/>
    </row>
    <row r="80" spans="2:16" s="55" customFormat="1" ht="20.25" customHeight="1" thickBot="1" x14ac:dyDescent="0.3">
      <c r="B80" s="163" t="s">
        <v>79</v>
      </c>
      <c r="C80" s="164"/>
      <c r="D80" s="94">
        <f>D78-D59</f>
        <v>0</v>
      </c>
      <c r="E80" s="80">
        <f>E78-E59</f>
        <v>0</v>
      </c>
      <c r="F80" s="77">
        <f>F78-F59</f>
        <v>0</v>
      </c>
      <c r="G80" s="77">
        <f>G78-G59</f>
        <v>0</v>
      </c>
      <c r="H80" s="104"/>
      <c r="I80" s="105"/>
      <c r="J80" s="105"/>
      <c r="K80" s="105"/>
      <c r="L80" s="105"/>
      <c r="M80" s="105"/>
      <c r="N80" s="105"/>
      <c r="O80" s="106"/>
      <c r="P80" s="98" t="str">
        <f>IF(ISERROR(P78-P59),"",P78-P59)</f>
        <v/>
      </c>
    </row>
    <row r="81" spans="2:16" s="55" customFormat="1" ht="15" customHeight="1" x14ac:dyDescent="0.25">
      <c r="B81" s="99"/>
      <c r="C81" s="100"/>
      <c r="D81" s="107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108"/>
    </row>
    <row r="82" spans="2:16" s="55" customFormat="1" ht="20.25" customHeight="1" x14ac:dyDescent="0.25">
      <c r="B82" s="109"/>
      <c r="C82" s="110"/>
      <c r="D82" s="107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108"/>
    </row>
    <row r="83" spans="2:16" x14ac:dyDescent="0.25">
      <c r="B83" s="161" t="s">
        <v>53</v>
      </c>
      <c r="C83" s="162"/>
      <c r="D83" s="66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11"/>
    </row>
    <row r="84" spans="2:16" s="55" customFormat="1" outlineLevel="1" x14ac:dyDescent="0.25">
      <c r="B84" s="152" t="s">
        <v>50</v>
      </c>
      <c r="C84" s="153"/>
      <c r="D84" s="18">
        <v>0</v>
      </c>
      <c r="E84" s="44"/>
      <c r="F84" s="44"/>
      <c r="G84" s="44"/>
      <c r="H84" s="112"/>
      <c r="I84" s="112"/>
      <c r="J84" s="112"/>
      <c r="K84" s="112"/>
      <c r="L84" s="112"/>
      <c r="M84" s="112"/>
      <c r="N84" s="112"/>
      <c r="O84" s="112"/>
      <c r="P84" s="112"/>
    </row>
    <row r="85" spans="2:16" s="55" customFormat="1" outlineLevel="1" x14ac:dyDescent="0.25">
      <c r="B85" s="158" t="s">
        <v>51</v>
      </c>
      <c r="C85" s="159"/>
      <c r="D85" s="18">
        <v>0</v>
      </c>
      <c r="E85" s="44"/>
      <c r="F85" s="44"/>
      <c r="G85" s="44"/>
      <c r="H85" s="112"/>
      <c r="I85" s="112"/>
      <c r="J85" s="112"/>
      <c r="K85" s="112"/>
      <c r="L85" s="112"/>
      <c r="M85" s="112"/>
      <c r="N85" s="112"/>
      <c r="O85" s="112"/>
      <c r="P85" s="112"/>
    </row>
    <row r="86" spans="2:16" s="55" customFormat="1" ht="20.25" customHeight="1" thickBot="1" x14ac:dyDescent="0.3">
      <c r="B86" s="163" t="s">
        <v>52</v>
      </c>
      <c r="C86" s="164"/>
      <c r="D86" s="79">
        <f>D85-D84</f>
        <v>0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108"/>
    </row>
    <row r="87" spans="2:16" s="55" customFormat="1" ht="20.25" customHeight="1" x14ac:dyDescent="0.25">
      <c r="B87" s="109"/>
      <c r="C87" s="110"/>
      <c r="D87" s="107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108"/>
    </row>
    <row r="88" spans="2:16" x14ac:dyDescent="0.25">
      <c r="B88" s="161" t="s">
        <v>31</v>
      </c>
      <c r="C88" s="162"/>
      <c r="D88" s="66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11"/>
    </row>
    <row r="89" spans="2:16" s="55" customFormat="1" x14ac:dyDescent="0.25">
      <c r="B89" s="152" t="s">
        <v>24</v>
      </c>
      <c r="C89" s="153"/>
      <c r="D89" s="54">
        <f>SUM(D30:G30)</f>
        <v>0</v>
      </c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112"/>
    </row>
    <row r="90" spans="2:16" s="55" customFormat="1" x14ac:dyDescent="0.25">
      <c r="B90" s="152" t="s">
        <v>25</v>
      </c>
      <c r="C90" s="153"/>
      <c r="D90" s="54">
        <f>SUM(D57:G57)</f>
        <v>0</v>
      </c>
      <c r="E90" s="113" t="str">
        <f>IF(D90&gt;0,"Level 3","")</f>
        <v/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112"/>
    </row>
    <row r="91" spans="2:16" s="55" customFormat="1" ht="15.75" thickBot="1" x14ac:dyDescent="0.3">
      <c r="B91" s="163" t="s">
        <v>26</v>
      </c>
      <c r="C91" s="164"/>
      <c r="D91" s="114">
        <f>SUM(D89:D90)</f>
        <v>0</v>
      </c>
      <c r="E91" s="113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112"/>
    </row>
    <row r="92" spans="2:16" s="55" customFormat="1" x14ac:dyDescent="0.25">
      <c r="B92" s="152" t="s">
        <v>27</v>
      </c>
      <c r="C92" s="153"/>
      <c r="D92" s="54">
        <f>P30-D89</f>
        <v>0</v>
      </c>
      <c r="E92" s="113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112"/>
    </row>
    <row r="93" spans="2:16" s="55" customFormat="1" x14ac:dyDescent="0.25">
      <c r="B93" s="152" t="s">
        <v>28</v>
      </c>
      <c r="C93" s="153"/>
      <c r="D93" s="54">
        <f>P57-D90</f>
        <v>0</v>
      </c>
      <c r="E93" s="113" t="str">
        <f>IF(D93&gt;0,"Level 3","")</f>
        <v/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112"/>
    </row>
    <row r="94" spans="2:16" s="55" customFormat="1" ht="15.75" thickBot="1" x14ac:dyDescent="0.3">
      <c r="B94" s="163" t="s">
        <v>29</v>
      </c>
      <c r="C94" s="164"/>
      <c r="D94" s="114">
        <f>SUM(D92:D93)</f>
        <v>0</v>
      </c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112"/>
    </row>
    <row r="95" spans="2:16" s="55" customFormat="1" ht="15.75" thickBot="1" x14ac:dyDescent="0.3">
      <c r="B95" s="165" t="s">
        <v>30</v>
      </c>
      <c r="C95" s="166"/>
      <c r="D95" s="115">
        <f>D91+D94</f>
        <v>0</v>
      </c>
      <c r="E95" s="116"/>
      <c r="F95" s="117"/>
      <c r="G95" s="44"/>
      <c r="H95" s="44"/>
      <c r="I95" s="44"/>
      <c r="J95" s="44"/>
      <c r="K95" s="44"/>
      <c r="L95" s="44"/>
      <c r="M95" s="44"/>
      <c r="N95" s="44"/>
      <c r="O95" s="44"/>
      <c r="P95" s="112"/>
    </row>
    <row r="96" spans="2:16" s="55" customFormat="1" x14ac:dyDescent="0.25">
      <c r="B96" s="118"/>
      <c r="C96" s="119"/>
      <c r="D96" s="43"/>
      <c r="E96" s="44"/>
      <c r="F96" s="117"/>
      <c r="G96" s="44"/>
      <c r="H96" s="44"/>
      <c r="I96" s="44"/>
      <c r="J96" s="44"/>
      <c r="K96" s="44"/>
      <c r="L96" s="44"/>
      <c r="M96" s="44"/>
      <c r="N96" s="44"/>
      <c r="O96" s="44"/>
      <c r="P96" s="112"/>
    </row>
    <row r="97" spans="2:16" s="55" customFormat="1" x14ac:dyDescent="0.25">
      <c r="B97" s="167" t="s">
        <v>42</v>
      </c>
      <c r="C97" s="168"/>
      <c r="D97" s="54">
        <f>D30</f>
        <v>0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112"/>
    </row>
    <row r="98" spans="2:16" s="55" customFormat="1" ht="15.75" thickBot="1" x14ac:dyDescent="0.3">
      <c r="B98" s="167" t="s">
        <v>43</v>
      </c>
      <c r="C98" s="168"/>
      <c r="D98" s="54">
        <f>D57</f>
        <v>0</v>
      </c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112"/>
    </row>
    <row r="99" spans="2:16" s="55" customFormat="1" ht="15.75" thickBot="1" x14ac:dyDescent="0.3">
      <c r="B99" s="165" t="s">
        <v>44</v>
      </c>
      <c r="C99" s="166"/>
      <c r="D99" s="120">
        <f>SUM(D97:D98)</f>
        <v>0</v>
      </c>
      <c r="E99" s="44"/>
      <c r="F99" s="117"/>
      <c r="G99" s="44"/>
      <c r="H99" s="44"/>
      <c r="I99" s="44"/>
      <c r="J99" s="44"/>
      <c r="K99" s="44"/>
      <c r="L99" s="44"/>
      <c r="M99" s="44"/>
      <c r="N99" s="44"/>
      <c r="O99" s="44"/>
      <c r="P99" s="112"/>
    </row>
    <row r="100" spans="2:16" s="55" customFormat="1" x14ac:dyDescent="0.25">
      <c r="B100" s="118"/>
      <c r="C100" s="119"/>
      <c r="D100" s="43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112"/>
    </row>
    <row r="101" spans="2:16" s="55" customFormat="1" ht="15.75" thickBot="1" x14ac:dyDescent="0.3">
      <c r="B101" s="161" t="s">
        <v>34</v>
      </c>
      <c r="C101" s="162"/>
      <c r="D101" s="43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112"/>
    </row>
    <row r="102" spans="2:16" s="55" customFormat="1" x14ac:dyDescent="0.25">
      <c r="B102" s="152" t="s">
        <v>54</v>
      </c>
      <c r="C102" s="153"/>
      <c r="D102" s="25">
        <v>0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112"/>
    </row>
    <row r="103" spans="2:16" s="55" customFormat="1" x14ac:dyDescent="0.25">
      <c r="B103" s="152" t="s">
        <v>32</v>
      </c>
      <c r="C103" s="153"/>
      <c r="D103" s="121">
        <f>D95</f>
        <v>0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112"/>
    </row>
    <row r="104" spans="2:16" s="55" customFormat="1" x14ac:dyDescent="0.25">
      <c r="B104" s="152" t="s">
        <v>81</v>
      </c>
      <c r="C104" s="153"/>
      <c r="D104" s="122">
        <f>D91-SUM(D29:G29)-SUM(D56:G56)</f>
        <v>0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12"/>
    </row>
    <row r="105" spans="2:16" s="55" customFormat="1" x14ac:dyDescent="0.25">
      <c r="B105" s="152" t="s">
        <v>87</v>
      </c>
      <c r="C105" s="153"/>
      <c r="D105" s="123" t="str">
        <f>IF(ISERROR(D103/D102),"",D103/D102)</f>
        <v/>
      </c>
      <c r="E105" s="113" t="str">
        <f>IF(D105="","",IF(ISERROR(IF(D105&lt;=0.1,"Level 1",IF(D105&lt;=0.25,"Level 2","Level 3"))),"",IF(D105&lt;=0.1,"Level 1",IF(D105&lt;=0.25,"Level 2","Level 3"))))</f>
        <v/>
      </c>
      <c r="G105" s="44"/>
      <c r="H105" s="44"/>
      <c r="I105" s="44"/>
      <c r="J105" s="44"/>
      <c r="K105" s="44"/>
      <c r="L105" s="44"/>
      <c r="M105" s="44"/>
      <c r="N105" s="44"/>
      <c r="O105" s="44"/>
      <c r="P105" s="112"/>
    </row>
    <row r="106" spans="2:16" s="55" customFormat="1" ht="15.75" thickBot="1" x14ac:dyDescent="0.3">
      <c r="B106" s="152" t="s">
        <v>88</v>
      </c>
      <c r="C106" s="153"/>
      <c r="D106" s="124" t="str">
        <f>IF(ISERROR(D104/D102),"",D104/D102)</f>
        <v/>
      </c>
      <c r="E106" s="113" t="str">
        <f>IF(D106="","",IF(ISERROR(IF(D106&lt;=0.05,"Level 1",IF(D106&lt;=0.1,"Level 2","Level 3"))),"",IF(D106&lt;=0.05,"Level 1",IF(D106&lt;=0.1,"Level 2","Level 3"))))</f>
        <v/>
      </c>
      <c r="G106" s="44"/>
      <c r="H106" s="44"/>
      <c r="I106" s="44"/>
      <c r="J106" s="44"/>
      <c r="K106" s="44"/>
      <c r="L106" s="44"/>
      <c r="M106" s="44"/>
      <c r="N106" s="44"/>
      <c r="O106" s="44"/>
      <c r="P106" s="112"/>
    </row>
    <row r="107" spans="2:16" s="55" customFormat="1" ht="30" customHeight="1" x14ac:dyDescent="0.25">
      <c r="B107" s="152" t="s">
        <v>91</v>
      </c>
      <c r="C107" s="153"/>
      <c r="D107" s="28" t="s">
        <v>89</v>
      </c>
      <c r="E107" s="113" t="str">
        <f>IF(D107="Yes", "Level 3","")</f>
        <v>Level 3</v>
      </c>
      <c r="G107" s="44"/>
      <c r="H107" s="44"/>
      <c r="I107" s="44"/>
      <c r="J107" s="44"/>
      <c r="K107" s="44"/>
      <c r="L107" s="44"/>
      <c r="M107" s="44"/>
      <c r="N107" s="44"/>
      <c r="O107" s="44"/>
      <c r="P107" s="112"/>
    </row>
    <row r="108" spans="2:16" s="55" customFormat="1" ht="30" customHeight="1" x14ac:dyDescent="0.25">
      <c r="B108" s="158" t="s">
        <v>92</v>
      </c>
      <c r="C108" s="159"/>
      <c r="D108" s="29" t="s">
        <v>89</v>
      </c>
      <c r="E108" s="113" t="str">
        <f>IF(D108="Yes", "Level 3","")</f>
        <v>Level 3</v>
      </c>
      <c r="G108" s="44"/>
      <c r="H108" s="44"/>
      <c r="I108" s="44"/>
      <c r="J108" s="44"/>
      <c r="K108" s="44"/>
      <c r="L108" s="44"/>
      <c r="M108" s="44"/>
      <c r="N108" s="44"/>
      <c r="O108" s="44"/>
      <c r="P108" s="112"/>
    </row>
    <row r="109" spans="2:16" s="55" customFormat="1" ht="15.75" customHeight="1" thickBot="1" x14ac:dyDescent="0.3">
      <c r="B109" s="156" t="s">
        <v>37</v>
      </c>
      <c r="C109" s="157"/>
      <c r="D109" s="125"/>
      <c r="E109" s="44"/>
      <c r="G109" s="44"/>
      <c r="H109" s="44"/>
      <c r="I109" s="44"/>
      <c r="J109" s="44"/>
      <c r="K109" s="44"/>
      <c r="L109" s="44"/>
      <c r="M109" s="44"/>
      <c r="N109" s="44"/>
      <c r="O109" s="44"/>
      <c r="P109" s="112"/>
    </row>
    <row r="110" spans="2:16" s="55" customFormat="1" x14ac:dyDescent="0.25">
      <c r="B110" s="152" t="str">
        <f>"+ Cash &amp; Cash Equivalents (incl. MBS)"</f>
        <v>+ Cash &amp; Cash Equivalents (incl. MBS)</v>
      </c>
      <c r="C110" s="153"/>
      <c r="D110" s="25">
        <v>0</v>
      </c>
      <c r="E110" s="44"/>
      <c r="F110" s="126"/>
      <c r="G110" s="44"/>
      <c r="H110" s="44"/>
      <c r="I110" s="44"/>
      <c r="J110" s="44"/>
      <c r="K110" s="44"/>
      <c r="L110" s="44"/>
      <c r="M110" s="44"/>
      <c r="N110" s="44"/>
      <c r="O110" s="44"/>
      <c r="P110" s="112"/>
    </row>
    <row r="111" spans="2:16" s="55" customFormat="1" x14ac:dyDescent="0.25">
      <c r="B111" s="160" t="s">
        <v>85</v>
      </c>
      <c r="C111" s="153"/>
      <c r="D111" s="26">
        <v>0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112"/>
    </row>
    <row r="112" spans="2:16" s="55" customFormat="1" x14ac:dyDescent="0.25">
      <c r="B112" s="152" t="s">
        <v>35</v>
      </c>
      <c r="C112" s="153"/>
      <c r="D112" s="26">
        <v>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112"/>
    </row>
    <row r="113" spans="2:16" s="55" customFormat="1" x14ac:dyDescent="0.25">
      <c r="B113" s="158" t="s">
        <v>36</v>
      </c>
      <c r="C113" s="159"/>
      <c r="D113" s="27">
        <f>D86</f>
        <v>0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112"/>
    </row>
    <row r="114" spans="2:16" s="55" customFormat="1" x14ac:dyDescent="0.25">
      <c r="B114" s="152" t="s">
        <v>94</v>
      </c>
      <c r="C114" s="153"/>
      <c r="D114" s="128">
        <f>D110-D111-D112+D113</f>
        <v>0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112"/>
    </row>
    <row r="115" spans="2:16" s="55" customFormat="1" x14ac:dyDescent="0.25">
      <c r="B115" s="152" t="s">
        <v>82</v>
      </c>
      <c r="C115" s="153"/>
      <c r="D115" s="129">
        <f>D99-D29-D56</f>
        <v>0</v>
      </c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112"/>
    </row>
    <row r="116" spans="2:16" s="55" customFormat="1" ht="15.75" thickBot="1" x14ac:dyDescent="0.3">
      <c r="B116" s="154" t="s">
        <v>93</v>
      </c>
      <c r="C116" s="155"/>
      <c r="D116" s="130" t="str">
        <f>IF(ISERROR(D114/D115),"",D114/D115)</f>
        <v/>
      </c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112"/>
    </row>
    <row r="117" spans="2:16" s="55" customFormat="1" ht="15.75" thickBot="1" x14ac:dyDescent="0.3">
      <c r="B117" s="156" t="s">
        <v>38</v>
      </c>
      <c r="C117" s="157"/>
      <c r="D117" s="125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112"/>
    </row>
    <row r="118" spans="2:16" s="55" customFormat="1" x14ac:dyDescent="0.25">
      <c r="B118" s="152" t="s">
        <v>39</v>
      </c>
      <c r="C118" s="153"/>
      <c r="D118" s="25">
        <v>0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112"/>
    </row>
    <row r="119" spans="2:16" s="55" customFormat="1" x14ac:dyDescent="0.25">
      <c r="B119" s="152" t="s">
        <v>83</v>
      </c>
      <c r="C119" s="153"/>
      <c r="D119" s="27">
        <v>0</v>
      </c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112"/>
    </row>
    <row r="120" spans="2:16" s="55" customFormat="1" x14ac:dyDescent="0.25">
      <c r="B120" s="152" t="s">
        <v>40</v>
      </c>
      <c r="C120" s="153"/>
      <c r="D120" s="131" t="str">
        <f>IF(OR(D119=0,D118=0),"",D119/D118)</f>
        <v/>
      </c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112"/>
    </row>
    <row r="121" spans="2:16" s="55" customFormat="1" x14ac:dyDescent="0.25">
      <c r="B121" s="152" t="s">
        <v>86</v>
      </c>
      <c r="C121" s="153"/>
      <c r="D121" s="127">
        <f>SUM(D57:K57)</f>
        <v>0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112"/>
    </row>
    <row r="122" spans="2:16" s="55" customFormat="1" ht="15.75" thickBot="1" x14ac:dyDescent="0.3">
      <c r="B122" s="154" t="s">
        <v>41</v>
      </c>
      <c r="C122" s="155"/>
      <c r="D122" s="132" t="str">
        <f>IF(ISERROR(D119/(D118+D121)),"",D119/(D118+D121))</f>
        <v/>
      </c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112"/>
    </row>
    <row r="123" spans="2:16" s="55" customFormat="1" ht="20.25" customHeight="1" x14ac:dyDescent="0.25">
      <c r="B123" s="133"/>
      <c r="C123" s="133"/>
      <c r="D123" s="134"/>
      <c r="E123" s="135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108"/>
    </row>
    <row r="124" spans="2:16" x14ac:dyDescent="0.25">
      <c r="E124" s="136"/>
    </row>
    <row r="125" spans="2:16" x14ac:dyDescent="0.25">
      <c r="E125" s="136"/>
      <c r="F125" s="136"/>
    </row>
    <row r="126" spans="2:16" x14ac:dyDescent="0.25">
      <c r="E126" s="137"/>
      <c r="F126" s="136"/>
    </row>
    <row r="127" spans="2:16" x14ac:dyDescent="0.25">
      <c r="E127" s="142">
        <f ca="1">NOW()</f>
        <v>44070.376121643516</v>
      </c>
      <c r="F127" s="143">
        <f ca="1">MONTH(E127)</f>
        <v>8</v>
      </c>
      <c r="G127" s="140"/>
    </row>
    <row r="128" spans="2:16" x14ac:dyDescent="0.25">
      <c r="E128" s="144"/>
      <c r="F128" s="145"/>
      <c r="G128" s="141"/>
    </row>
    <row r="129" spans="4:7" x14ac:dyDescent="0.25">
      <c r="D129" s="136"/>
      <c r="E129" s="145">
        <f ca="1">IF(OR($F$127=1,$F$127=4,$F$127=7,$F$127=10),EOMONTH($E$127,-7),IF(OR($F$127=2,$F$127=5,$F$127=8,$F$127=11),EOMONTH($E$127,-8),EOMONTH($E$127,-6)))</f>
        <v>43830</v>
      </c>
      <c r="F129" s="144"/>
      <c r="G129" s="141"/>
    </row>
    <row r="130" spans="4:7" x14ac:dyDescent="0.25">
      <c r="D130" s="136"/>
      <c r="E130" s="145">
        <f ca="1">IF(OR($F$127=1,$F$127=4,$F$127=7,$F$127=10),EOMONTH($E$127,-4),IF(OR($F$127=2,$F$127=5,$F$127=8,$F$127=11),EOMONTH($E$127,-5),EOMONTH($E$127,-3)))</f>
        <v>43921</v>
      </c>
      <c r="F130" s="144"/>
      <c r="G130" s="141"/>
    </row>
    <row r="131" spans="4:7" x14ac:dyDescent="0.25">
      <c r="D131" s="136"/>
      <c r="E131" s="145">
        <f ca="1">IF(OR($F$127=1,$F$127=4,$F$127=7,$F$127=10),EOMONTH($E$127,-1),IF(OR($F$127=2,$F$127=5,$F$127=8,$F$127=11),EOMONTH($E$127,-2),EOMONTH($E$127,0)))</f>
        <v>44012</v>
      </c>
      <c r="F131" s="144"/>
      <c r="G131" s="141"/>
    </row>
    <row r="132" spans="4:7" x14ac:dyDescent="0.25">
      <c r="D132" s="136"/>
      <c r="E132" s="145">
        <f ca="1">IF(OR($F$127=1,$F$127=4,$F$127=7,$F$127=10),EOMONTH($E$127,2),IF(OR($F$127=2,$F$127=5,$F$127=8,$F$127=11),EOMONTH($E$127,1),EOMONTH($E$127,3)))</f>
        <v>44104</v>
      </c>
      <c r="F132" s="144"/>
      <c r="G132" s="141"/>
    </row>
    <row r="133" spans="4:7" x14ac:dyDescent="0.25">
      <c r="D133" s="136"/>
      <c r="E133" s="145">
        <f ca="1">IF(OR($F$127=1,$F$127=4,$F$127=7,$F$127=10),EOMONTH($E$127,5),IF(OR($F$127=2,$F$127=5,$F$127=8,$F$127=11),EOMONTH($E$127,4),EOMONTH($E$127,6)))</f>
        <v>44196</v>
      </c>
      <c r="F133" s="144"/>
      <c r="G133" s="141"/>
    </row>
    <row r="134" spans="4:7" x14ac:dyDescent="0.25">
      <c r="D134" s="136"/>
      <c r="E134" s="145"/>
      <c r="F134" s="144"/>
    </row>
    <row r="135" spans="4:7" x14ac:dyDescent="0.25">
      <c r="D135" s="136"/>
      <c r="E135" s="146" t="s">
        <v>89</v>
      </c>
      <c r="F135" s="144"/>
    </row>
    <row r="136" spans="4:7" x14ac:dyDescent="0.25">
      <c r="D136" s="136"/>
      <c r="E136" s="146" t="s">
        <v>90</v>
      </c>
      <c r="F136" s="144"/>
    </row>
    <row r="137" spans="4:7" x14ac:dyDescent="0.25">
      <c r="D137" s="136"/>
      <c r="E137" s="147"/>
      <c r="F137" s="144"/>
    </row>
    <row r="138" spans="4:7" x14ac:dyDescent="0.25">
      <c r="D138" s="136"/>
      <c r="E138" s="147"/>
      <c r="F138" s="144"/>
    </row>
    <row r="139" spans="4:7" x14ac:dyDescent="0.25">
      <c r="D139" s="136"/>
      <c r="E139" s="138"/>
      <c r="F139" s="136"/>
    </row>
    <row r="140" spans="4:7" x14ac:dyDescent="0.25">
      <c r="D140" s="136"/>
      <c r="E140" s="138"/>
      <c r="F140" s="136"/>
    </row>
    <row r="141" spans="4:7" x14ac:dyDescent="0.25">
      <c r="D141" s="136"/>
      <c r="E141" s="136"/>
      <c r="F141" s="136"/>
    </row>
    <row r="142" spans="4:7" x14ac:dyDescent="0.25">
      <c r="D142" s="136"/>
      <c r="E142" s="136"/>
      <c r="F142" s="136"/>
    </row>
    <row r="143" spans="4:7" x14ac:dyDescent="0.25">
      <c r="D143" s="136"/>
      <c r="E143" s="136"/>
      <c r="F143" s="136"/>
    </row>
    <row r="144" spans="4:7" x14ac:dyDescent="0.25">
      <c r="D144" s="136"/>
      <c r="E144" s="136"/>
      <c r="F144" s="136"/>
    </row>
    <row r="145" spans="4:6" x14ac:dyDescent="0.25">
      <c r="D145" s="136"/>
      <c r="E145" s="136"/>
      <c r="F145" s="136"/>
    </row>
    <row r="146" spans="4:6" x14ac:dyDescent="0.25">
      <c r="D146" s="136"/>
      <c r="E146" s="136"/>
      <c r="F146" s="136"/>
    </row>
    <row r="147" spans="4:6" x14ac:dyDescent="0.25">
      <c r="D147" s="136"/>
      <c r="E147" s="136"/>
      <c r="F147" s="136"/>
    </row>
    <row r="148" spans="4:6" x14ac:dyDescent="0.25">
      <c r="D148" s="136"/>
      <c r="E148" s="136"/>
      <c r="F148" s="136"/>
    </row>
    <row r="149" spans="4:6" x14ac:dyDescent="0.25">
      <c r="D149" s="136"/>
      <c r="E149" s="136"/>
      <c r="F149" s="136"/>
    </row>
    <row r="150" spans="4:6" x14ac:dyDescent="0.25">
      <c r="D150" s="136"/>
      <c r="E150" s="136"/>
      <c r="F150" s="136"/>
    </row>
  </sheetData>
  <sheetProtection algorithmName="SHA-512" hashValue="LUpTRm69Y9ON26laSI0FDOPh8WeFw0SCLNRjUGoHygdar3dCjz+IJu6HP1plRLg/kOVn/6xlYLqZwGhlX9Uwgw==" saltValue="IwUMm0QNmvga/T1+c03TYA==" spinCount="100000" sheet="1" formatColumns="0"/>
  <mergeCells count="92">
    <mergeCell ref="B6:C6"/>
    <mergeCell ref="N2:N4"/>
    <mergeCell ref="P2:P4"/>
    <mergeCell ref="O2:O4"/>
    <mergeCell ref="D2:G2"/>
    <mergeCell ref="H2:K2"/>
    <mergeCell ref="L2:L4"/>
    <mergeCell ref="M2:M4"/>
    <mergeCell ref="B30:C30"/>
    <mergeCell ref="B31:C31"/>
    <mergeCell ref="B2:C3"/>
    <mergeCell ref="B32:C32"/>
    <mergeCell ref="B33:C33"/>
    <mergeCell ref="B4:C4"/>
    <mergeCell ref="B24:C24"/>
    <mergeCell ref="B27:C27"/>
    <mergeCell ref="B28:C28"/>
    <mergeCell ref="B29:C29"/>
    <mergeCell ref="B7:C7"/>
    <mergeCell ref="B8:C8"/>
    <mergeCell ref="B9:C9"/>
    <mergeCell ref="B12:C12"/>
    <mergeCell ref="B18:C18"/>
    <mergeCell ref="B5:C5"/>
    <mergeCell ref="B34:C34"/>
    <mergeCell ref="B35:C35"/>
    <mergeCell ref="B36:C36"/>
    <mergeCell ref="B39:C39"/>
    <mergeCell ref="B45:C45"/>
    <mergeCell ref="B51:C51"/>
    <mergeCell ref="B54:C54"/>
    <mergeCell ref="B55:C55"/>
    <mergeCell ref="B56:C56"/>
    <mergeCell ref="B57:C57"/>
    <mergeCell ref="B59:C59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80:C80"/>
    <mergeCell ref="B83:C83"/>
    <mergeCell ref="B84:C84"/>
    <mergeCell ref="B85:C85"/>
    <mergeCell ref="B86:C86"/>
    <mergeCell ref="B88:C88"/>
    <mergeCell ref="B89:C89"/>
    <mergeCell ref="B90:C90"/>
    <mergeCell ref="B91:C91"/>
    <mergeCell ref="B92:C92"/>
    <mergeCell ref="B93:C93"/>
    <mergeCell ref="B94:C94"/>
    <mergeCell ref="B95:C95"/>
    <mergeCell ref="B97:C97"/>
    <mergeCell ref="B98:C98"/>
    <mergeCell ref="B99:C99"/>
    <mergeCell ref="B107:C107"/>
    <mergeCell ref="B108:C108"/>
    <mergeCell ref="B101:C101"/>
    <mergeCell ref="B102:C102"/>
    <mergeCell ref="B103:C103"/>
    <mergeCell ref="B104:C104"/>
    <mergeCell ref="B105:C105"/>
    <mergeCell ref="B1:C1"/>
    <mergeCell ref="B119:C119"/>
    <mergeCell ref="B120:C120"/>
    <mergeCell ref="B121:C121"/>
    <mergeCell ref="B122:C122"/>
    <mergeCell ref="B114:C114"/>
    <mergeCell ref="B115:C115"/>
    <mergeCell ref="B116:C116"/>
    <mergeCell ref="B117:C117"/>
    <mergeCell ref="B118:C118"/>
    <mergeCell ref="B106:C106"/>
    <mergeCell ref="B109:C109"/>
    <mergeCell ref="B110:C110"/>
    <mergeCell ref="B112:C112"/>
    <mergeCell ref="B113:C113"/>
    <mergeCell ref="B111:C111"/>
  </mergeCells>
  <dataValidations count="2">
    <dataValidation type="list" allowBlank="1" showInputMessage="1" showErrorMessage="1" sqref="D107:D108" xr:uid="{3B679FA1-7665-4D8B-8544-85537BB92261}">
      <formula1>$E$135:$E$136</formula1>
    </dataValidation>
    <dataValidation type="list" allowBlank="1" showInputMessage="1" showErrorMessage="1" prompt="Please select applicable date from dropdown list" sqref="B4:C4" xr:uid="{00000000-0002-0000-0100-000000000000}">
      <formula1>$E$129:$E$133</formula1>
    </dataValidation>
  </dataValidations>
  <pageMargins left="0.25" right="0.25" top="0.25" bottom="0.25" header="0.3" footer="0.3"/>
  <pageSetup paperSize="17" scale="74" fitToHeight="2" orientation="landscape" r:id="rId1"/>
  <rowBreaks count="1" manualBreakCount="1">
    <brk id="6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Completion Guidelines</vt:lpstr>
      <vt:lpstr>Maturity Schedule &amp; Refinancing</vt:lpstr>
      <vt:lpstr>'Maturity Schedule &amp; Refinancing'!Print_Area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BM. Mullan</dc:creator>
  <cp:lastModifiedBy>kbrunn</cp:lastModifiedBy>
  <cp:lastPrinted>2018-04-10T15:46:34Z</cp:lastPrinted>
  <dcterms:created xsi:type="dcterms:W3CDTF">2017-02-03T18:36:28Z</dcterms:created>
  <dcterms:modified xsi:type="dcterms:W3CDTF">2020-08-27T13:01:38Z</dcterms:modified>
</cp:coreProperties>
</file>