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janah\Desktop\Revisions\Final\Ellen\"/>
    </mc:Choice>
  </mc:AlternateContent>
  <xr:revisionPtr revIDLastSave="0" documentId="13_ncr:1_{47A19C52-00A4-407E-B066-7AD39CA3BCFF}" xr6:coauthVersionLast="47" xr6:coauthVersionMax="47" xr10:uidLastSave="{00000000-0000-0000-0000-000000000000}"/>
  <workbookProtection workbookAlgorithmName="SHA-512" workbookHashValue="sowJ9aneg9m/jV7qZPhy4cFRaIodmbTFlWKf4M2Gqr2CHTIfQceCByGgTUpWBs3x6i+5bWGEsvDN80xUA3Oo0A==" workbookSaltValue="Zlpvg+pOoBXntL+ZFN7MzQ==" workbookSpinCount="100000" lockStructure="1"/>
  <bookViews>
    <workbookView xWindow="-108" yWindow="-108" windowWidth="23256" windowHeight="12576" firstSheet="4" activeTab="7" xr2:uid="{C2C65999-E45E-493E-A54F-DFA3C6A10D52}"/>
  </bookViews>
  <sheets>
    <sheet name="NSFR v1" sheetId="2" state="hidden" r:id="rId1"/>
    <sheet name="NSFR SH" sheetId="4" state="hidden" r:id="rId2"/>
    <sheet name="Bilan" sheetId="3" r:id="rId3"/>
    <sheet name="Actifs liquides non grevés" sheetId="6" r:id="rId4"/>
    <sheet name="Hypothèses" sheetId="7" r:id="rId5"/>
    <sheet name="Tableau de décote des titres" sheetId="9" r:id="rId6"/>
    <sheet name="Documents de travail 1" sheetId="10" r:id="rId7"/>
    <sheet name="Documents de travail 2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3" l="1"/>
  <c r="U29" i="3"/>
  <c r="J1" i="7" l="1"/>
  <c r="H1" i="6"/>
  <c r="U14" i="3"/>
  <c r="H4" i="6" l="1"/>
  <c r="J4" i="7" s="1"/>
  <c r="H3" i="6"/>
  <c r="J3" i="7" s="1"/>
  <c r="U36" i="3" l="1"/>
  <c r="J37" i="3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U27" i="3"/>
  <c r="U25" i="3"/>
  <c r="J28" i="3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I16" i="3"/>
  <c r="S24" i="6" l="1"/>
  <c r="T10" i="3" s="1"/>
  <c r="R24" i="6"/>
  <c r="S10" i="3" s="1"/>
  <c r="Q24" i="6"/>
  <c r="R10" i="3" s="1"/>
  <c r="P24" i="6"/>
  <c r="Q10" i="3" s="1"/>
  <c r="O24" i="6"/>
  <c r="P10" i="3" s="1"/>
  <c r="N24" i="6"/>
  <c r="O10" i="3" s="1"/>
  <c r="M24" i="6"/>
  <c r="N10" i="3" s="1"/>
  <c r="L24" i="6"/>
  <c r="M10" i="3" s="1"/>
  <c r="K24" i="6"/>
  <c r="L10" i="3" s="1"/>
  <c r="J24" i="6"/>
  <c r="K10" i="3" s="1"/>
  <c r="I24" i="6"/>
  <c r="J10" i="3" s="1"/>
  <c r="F24" i="6"/>
  <c r="H10" i="3" s="1"/>
  <c r="T22" i="6"/>
  <c r="T20" i="6"/>
  <c r="T19" i="6"/>
  <c r="T18" i="6"/>
  <c r="T17" i="6"/>
  <c r="T16" i="6"/>
  <c r="T14" i="6"/>
  <c r="T13" i="6"/>
  <c r="T12" i="6"/>
  <c r="H8" i="6"/>
  <c r="H24" i="6" s="1"/>
  <c r="I10" i="3" s="1"/>
  <c r="K7" i="9" l="1"/>
  <c r="T24" i="6"/>
  <c r="U10" i="3" s="1"/>
  <c r="E79" i="4" l="1"/>
  <c r="G77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59" i="4"/>
  <c r="G58" i="4"/>
  <c r="G57" i="4"/>
  <c r="G56" i="4"/>
  <c r="G55" i="4"/>
  <c r="G54" i="4"/>
  <c r="G52" i="4"/>
  <c r="G51" i="4"/>
  <c r="G50" i="4"/>
  <c r="G49" i="4"/>
  <c r="G47" i="4"/>
  <c r="G46" i="4"/>
  <c r="G45" i="4"/>
  <c r="G43" i="4"/>
  <c r="G41" i="4"/>
  <c r="G40" i="4"/>
  <c r="G39" i="4"/>
  <c r="G38" i="4"/>
  <c r="G37" i="4"/>
  <c r="G35" i="4"/>
  <c r="G79" i="4" s="1"/>
  <c r="E31" i="4"/>
  <c r="G28" i="4"/>
  <c r="G26" i="4"/>
  <c r="G25" i="4"/>
  <c r="G24" i="4"/>
  <c r="G23" i="4"/>
  <c r="G21" i="4"/>
  <c r="G20" i="4"/>
  <c r="G19" i="4"/>
  <c r="G18" i="4"/>
  <c r="G16" i="4"/>
  <c r="G15" i="4"/>
  <c r="G14" i="4"/>
  <c r="E12" i="4"/>
  <c r="G11" i="4"/>
  <c r="G10" i="4"/>
  <c r="G9" i="4"/>
  <c r="G7" i="4"/>
  <c r="G12" i="4" s="1"/>
  <c r="G31" i="4" s="1"/>
  <c r="D82" i="4" s="1"/>
  <c r="M77" i="2" l="1"/>
  <c r="O75" i="2"/>
  <c r="O74" i="2"/>
  <c r="O73" i="2"/>
  <c r="O72" i="2"/>
  <c r="O71" i="2"/>
  <c r="O70" i="2"/>
  <c r="O68" i="2"/>
  <c r="O67" i="2"/>
  <c r="O66" i="2"/>
  <c r="O65" i="2"/>
  <c r="O64" i="2"/>
  <c r="O62" i="2"/>
  <c r="O61" i="2"/>
  <c r="O60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2" i="2"/>
  <c r="O41" i="2"/>
  <c r="O39" i="2"/>
  <c r="O37" i="2"/>
  <c r="O36" i="2"/>
  <c r="O34" i="2"/>
  <c r="O77" i="2" l="1"/>
  <c r="L80" i="2" s="1"/>
  <c r="U95" i="3" l="1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H80" i="3"/>
  <c r="U79" i="3"/>
  <c r="U76" i="3"/>
  <c r="U74" i="3"/>
  <c r="U73" i="3"/>
  <c r="I72" i="3"/>
  <c r="I68" i="3"/>
  <c r="I67" i="3"/>
  <c r="I66" i="3"/>
  <c r="I65" i="3"/>
  <c r="I64" i="3"/>
  <c r="J64" i="3" s="1"/>
  <c r="K64" i="3" s="1"/>
  <c r="U62" i="3"/>
  <c r="U59" i="3"/>
  <c r="I58" i="3"/>
  <c r="U57" i="3"/>
  <c r="I56" i="3"/>
  <c r="U54" i="3"/>
  <c r="I53" i="3"/>
  <c r="U52" i="3"/>
  <c r="I51" i="3"/>
  <c r="U42" i="3"/>
  <c r="U40" i="3"/>
  <c r="U39" i="3"/>
  <c r="J35" i="3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U34" i="3"/>
  <c r="U31" i="3"/>
  <c r="U30" i="3"/>
  <c r="J26" i="3"/>
  <c r="K26" i="3" s="1"/>
  <c r="L26" i="3" s="1"/>
  <c r="M26" i="3" s="1"/>
  <c r="N26" i="3" s="1"/>
  <c r="U22" i="3"/>
  <c r="U20" i="3"/>
  <c r="I13" i="3"/>
  <c r="I45" i="3" s="1"/>
  <c r="H44" i="3"/>
  <c r="N45" i="3" l="1"/>
  <c r="M45" i="3"/>
  <c r="J45" i="3"/>
  <c r="K45" i="3"/>
  <c r="L45" i="3"/>
  <c r="J67" i="3"/>
  <c r="K67" i="3" s="1"/>
  <c r="J51" i="3"/>
  <c r="K51" i="3" s="1"/>
  <c r="O26" i="3"/>
  <c r="O45" i="3" s="1"/>
  <c r="L64" i="3"/>
  <c r="J66" i="3"/>
  <c r="K66" i="3" s="1"/>
  <c r="I81" i="3"/>
  <c r="J56" i="3"/>
  <c r="K56" i="3" s="1"/>
  <c r="J58" i="3"/>
  <c r="K58" i="3" s="1"/>
  <c r="J53" i="3"/>
  <c r="J65" i="3"/>
  <c r="K65" i="3" s="1"/>
  <c r="I83" i="3" l="1"/>
  <c r="I84" i="3" s="1"/>
  <c r="L67" i="3"/>
  <c r="M67" i="3" s="1"/>
  <c r="L51" i="3"/>
  <c r="M51" i="3" s="1"/>
  <c r="N51" i="3" s="1"/>
  <c r="L56" i="3"/>
  <c r="J81" i="3"/>
  <c r="J83" i="3" s="1"/>
  <c r="L58" i="3"/>
  <c r="M64" i="3"/>
  <c r="L65" i="3"/>
  <c r="P26" i="3"/>
  <c r="P45" i="3" s="1"/>
  <c r="K53" i="3"/>
  <c r="L53" i="3" s="1"/>
  <c r="L66" i="3"/>
  <c r="N67" i="3" l="1"/>
  <c r="O67" i="3" s="1"/>
  <c r="P67" i="3" s="1"/>
  <c r="Q67" i="3" s="1"/>
  <c r="R67" i="3" s="1"/>
  <c r="J84" i="3"/>
  <c r="M58" i="3"/>
  <c r="N58" i="3" s="1"/>
  <c r="O58" i="3" s="1"/>
  <c r="M65" i="3"/>
  <c r="N65" i="3" s="1"/>
  <c r="N64" i="3"/>
  <c r="O51" i="3"/>
  <c r="P51" i="3" s="1"/>
  <c r="M66" i="3"/>
  <c r="N66" i="3" s="1"/>
  <c r="M53" i="3"/>
  <c r="N53" i="3" s="1"/>
  <c r="M56" i="3"/>
  <c r="L81" i="3"/>
  <c r="L83" i="3" s="1"/>
  <c r="Q26" i="3"/>
  <c r="Q45" i="3" s="1"/>
  <c r="K81" i="3"/>
  <c r="K83" i="3" s="1"/>
  <c r="K84" i="3" l="1"/>
  <c r="L84" i="3" s="1"/>
  <c r="Q51" i="3"/>
  <c r="R51" i="3" s="1"/>
  <c r="S51" i="3" s="1"/>
  <c r="P58" i="3"/>
  <c r="Q58" i="3" s="1"/>
  <c r="O65" i="3"/>
  <c r="P65" i="3" s="1"/>
  <c r="O64" i="3"/>
  <c r="S67" i="3"/>
  <c r="T67" i="3" s="1"/>
  <c r="U67" i="3" s="1"/>
  <c r="O53" i="3"/>
  <c r="P53" i="3" s="1"/>
  <c r="M81" i="3"/>
  <c r="M83" i="3" s="1"/>
  <c r="R26" i="3"/>
  <c r="N56" i="3"/>
  <c r="O66" i="3"/>
  <c r="S26" i="3" l="1"/>
  <c r="R45" i="3"/>
  <c r="M84" i="3"/>
  <c r="Q65" i="3"/>
  <c r="R65" i="3" s="1"/>
  <c r="S65" i="3" s="1"/>
  <c r="T65" i="3" s="1"/>
  <c r="U65" i="3" s="1"/>
  <c r="T51" i="3"/>
  <c r="O56" i="3"/>
  <c r="O81" i="3" s="1"/>
  <c r="O83" i="3" s="1"/>
  <c r="R58" i="3"/>
  <c r="S58" i="3" s="1"/>
  <c r="T58" i="3" s="1"/>
  <c r="U58" i="3" s="1"/>
  <c r="Q53" i="3"/>
  <c r="N81" i="3"/>
  <c r="N83" i="3" s="1"/>
  <c r="P64" i="3"/>
  <c r="Q64" i="3" s="1"/>
  <c r="R64" i="3" s="1"/>
  <c r="S64" i="3" s="1"/>
  <c r="T64" i="3" s="1"/>
  <c r="U64" i="3" s="1"/>
  <c r="P66" i="3"/>
  <c r="Q66" i="3" s="1"/>
  <c r="R66" i="3" s="1"/>
  <c r="S66" i="3" s="1"/>
  <c r="T66" i="3" s="1"/>
  <c r="U66" i="3" s="1"/>
  <c r="T26" i="3" l="1"/>
  <c r="S45" i="3"/>
  <c r="N84" i="3"/>
  <c r="O84" i="3" s="1"/>
  <c r="P56" i="3"/>
  <c r="U51" i="3"/>
  <c r="R53" i="3"/>
  <c r="U26" i="3" l="1"/>
  <c r="U45" i="3" s="1"/>
  <c r="T45" i="3"/>
  <c r="S53" i="3"/>
  <c r="Q56" i="3"/>
  <c r="P81" i="3"/>
  <c r="P83" i="3" s="1"/>
  <c r="P84" i="3" s="1"/>
  <c r="T53" i="3" l="1"/>
  <c r="R56" i="3"/>
  <c r="Q81" i="3"/>
  <c r="Q83" i="3" s="1"/>
  <c r="Q84" i="3" s="1"/>
  <c r="S56" i="3" l="1"/>
  <c r="R81" i="3"/>
  <c r="R83" i="3" s="1"/>
  <c r="R84" i="3" s="1"/>
  <c r="U53" i="3"/>
  <c r="T56" i="3" l="1"/>
  <c r="S81" i="3"/>
  <c r="S83" i="3" s="1"/>
  <c r="S84" i="3" s="1"/>
  <c r="U56" i="3" l="1"/>
  <c r="U81" i="3" s="1"/>
  <c r="U83" i="3" s="1"/>
  <c r="T81" i="3"/>
  <c r="T83" i="3" s="1"/>
  <c r="T84" i="3" s="1"/>
  <c r="U84" i="3" l="1"/>
  <c r="G62" i="2" l="1"/>
  <c r="E89" i="2"/>
  <c r="G87" i="2"/>
  <c r="G86" i="2"/>
  <c r="G85" i="2"/>
  <c r="G84" i="2"/>
  <c r="G83" i="2"/>
  <c r="G82" i="2"/>
  <c r="G80" i="2"/>
  <c r="G79" i="2"/>
  <c r="G78" i="2"/>
  <c r="G77" i="2"/>
  <c r="G76" i="2"/>
  <c r="G74" i="2"/>
  <c r="G73" i="2"/>
  <c r="G72" i="2"/>
  <c r="G69" i="2"/>
  <c r="G68" i="2"/>
  <c r="G67" i="2"/>
  <c r="G66" i="2"/>
  <c r="G65" i="2"/>
  <c r="G64" i="2"/>
  <c r="G61" i="2"/>
  <c r="G60" i="2"/>
  <c r="G58" i="2"/>
  <c r="G56" i="2"/>
  <c r="G55" i="2"/>
  <c r="G54" i="2"/>
  <c r="G52" i="2"/>
  <c r="G47" i="2"/>
  <c r="G42" i="2"/>
  <c r="G39" i="2"/>
  <c r="G36" i="2"/>
  <c r="G34" i="2"/>
  <c r="G27" i="2"/>
  <c r="G25" i="2"/>
  <c r="G24" i="2"/>
  <c r="G23" i="2"/>
  <c r="G22" i="2"/>
  <c r="G20" i="2"/>
  <c r="G19" i="2"/>
  <c r="G18" i="2"/>
  <c r="G17" i="2"/>
  <c r="G15" i="2"/>
  <c r="G14" i="2"/>
  <c r="G13" i="2"/>
  <c r="E11" i="2"/>
  <c r="E30" i="2" s="1"/>
  <c r="G10" i="2"/>
  <c r="G9" i="2"/>
  <c r="G7" i="2"/>
  <c r="G11" i="2" l="1"/>
  <c r="G30" i="2" s="1"/>
  <c r="G89" i="2"/>
  <c r="D92" i="2" l="1"/>
</calcChain>
</file>

<file path=xl/sharedStrings.xml><?xml version="1.0" encoding="utf-8"?>
<sst xmlns="http://schemas.openxmlformats.org/spreadsheetml/2006/main" count="1106" uniqueCount="594">
  <si>
    <t>Version:</t>
  </si>
  <si>
    <t>Net Stable Funding Ratio</t>
  </si>
  <si>
    <t>Enter Credit Union's Name Here</t>
  </si>
  <si>
    <t>Enter Reporting Date Here</t>
  </si>
  <si>
    <t>Line</t>
  </si>
  <si>
    <t>Reference Completion Guide</t>
  </si>
  <si>
    <t>Available Stable Funding:</t>
  </si>
  <si>
    <t>Month End Balance</t>
  </si>
  <si>
    <t>ASF Factor</t>
  </si>
  <si>
    <t>ASF Amount</t>
  </si>
  <si>
    <t>Section 6(4)</t>
  </si>
  <si>
    <t>Regulatory Capital</t>
  </si>
  <si>
    <t>Table 5(a)</t>
  </si>
  <si>
    <t>Tier I Capital</t>
  </si>
  <si>
    <t>Tier II Capital</t>
  </si>
  <si>
    <t>Table 5(b)</t>
  </si>
  <si>
    <t xml:space="preserve">  Patronage and other qualifying capital redeemable &lt; 1 year</t>
  </si>
  <si>
    <t xml:space="preserve">  Other Tier II capital</t>
  </si>
  <si>
    <t>Total Regulatory Capital</t>
  </si>
  <si>
    <t>Other capital instruments and liabilities  with residual maturity/callable &gt;1 year</t>
  </si>
  <si>
    <t>Table 5(d)</t>
  </si>
  <si>
    <t xml:space="preserve">Term Deposits </t>
  </si>
  <si>
    <t>NHA MBS (CMB)</t>
  </si>
  <si>
    <t>Table 5 (c, d)</t>
  </si>
  <si>
    <t xml:space="preserve">Other secured and unsecured borrowings and liabilities </t>
  </si>
  <si>
    <t>Retail and small business Funding &lt;1 year</t>
  </si>
  <si>
    <t>Table 5(e)</t>
  </si>
  <si>
    <t xml:space="preserve">Insured Term &amp; Demand deposits </t>
  </si>
  <si>
    <t>Table 5(f)</t>
  </si>
  <si>
    <t xml:space="preserve">Uninsured Term &amp; Demand deposits </t>
  </si>
  <si>
    <t xml:space="preserve">Large Deposits </t>
  </si>
  <si>
    <t>Other Deposits (e.g. Brokered Deposits, Internet Deposits, Trust Deposits, FX)</t>
  </si>
  <si>
    <t>Wholesale Funding with residual maturity/callable &lt;1 year</t>
  </si>
  <si>
    <t>Table 5(g)</t>
  </si>
  <si>
    <t>Secured and unsecured funding from Non-Financial Corporates (Commercial)</t>
  </si>
  <si>
    <t>Table 5(i)</t>
  </si>
  <si>
    <t xml:space="preserve">Secured and unsecured funding from sovereigns, PSEs and MDBs etc. </t>
  </si>
  <si>
    <t>Table 5(h)</t>
  </si>
  <si>
    <t>Operational deposits</t>
  </si>
  <si>
    <t>Table 5(j)</t>
  </si>
  <si>
    <t>Other secured and unsecured funding from financial institutions (residual maturity 6 mths-&lt;1year)</t>
  </si>
  <si>
    <t>Table 5(k)</t>
  </si>
  <si>
    <t>All other liabilities and equity</t>
  </si>
  <si>
    <t>Total Liabilities/Available Stable Funding:</t>
  </si>
  <si>
    <t>Section 6(7), 6(8)</t>
  </si>
  <si>
    <t>Required Stable Funding:</t>
  </si>
  <si>
    <t>16-23</t>
  </si>
  <si>
    <t>Level 1 Assets</t>
  </si>
  <si>
    <t>Table 6(a)</t>
  </si>
  <si>
    <t>Cash on Hand</t>
  </si>
  <si>
    <t>(a)</t>
  </si>
  <si>
    <t>REMOVED BY FSRA</t>
  </si>
  <si>
    <t>Table 6(b)</t>
  </si>
  <si>
    <t>All Central Bank Reserves</t>
  </si>
  <si>
    <t>(b,c,d)</t>
  </si>
  <si>
    <t>Marketable Securities (including NHA MBS) with residual maturity &lt;6 months</t>
  </si>
  <si>
    <t>Table 6©</t>
  </si>
  <si>
    <t>All claims on Central Banks (residual maturities less than 6 months)</t>
  </si>
  <si>
    <t>Marketable Securities (including NHA MBS) with residual maturity  6 months to 1 year</t>
  </si>
  <si>
    <t>Table 6(d)</t>
  </si>
  <si>
    <t>Unencumbered Level 1 Asset</t>
  </si>
  <si>
    <t>Level 2A Assets</t>
  </si>
  <si>
    <t>Table 6(e)</t>
  </si>
  <si>
    <t>Performing Loan secured against Level 1 Assets (residual maturity &lt;6 months)</t>
  </si>
  <si>
    <t>(g, h, i, j)</t>
  </si>
  <si>
    <t xml:space="preserve">Marketable securities and qualifying corporate debt/bonds </t>
  </si>
  <si>
    <t>Table 6(f)</t>
  </si>
  <si>
    <t>Performing Loan secured against other assets (residual maturity &lt;6 months)</t>
  </si>
  <si>
    <t>Level 2B Assets</t>
  </si>
  <si>
    <t>(k)</t>
  </si>
  <si>
    <t>Qualifying Residential Mortgage Backed Securities (RMBS)</t>
  </si>
  <si>
    <t>Table 6(g)</t>
  </si>
  <si>
    <t>(l,m,n, o, q)</t>
  </si>
  <si>
    <t>Other Qualifying Assets</t>
  </si>
  <si>
    <t>Table 6(h)</t>
  </si>
  <si>
    <t>Qualifying corporate debt securities rated AA- or higher</t>
  </si>
  <si>
    <t>Other  Assets</t>
  </si>
  <si>
    <t>Table 6(i)</t>
  </si>
  <si>
    <t>Qualifying covered bonds rated AA- or higher</t>
  </si>
  <si>
    <t>(e )</t>
  </si>
  <si>
    <t>Unencumbered Loans to Fis (residual maturity &lt;6months)</t>
  </si>
  <si>
    <t>Table 6(j)</t>
  </si>
  <si>
    <t>Qualifying Corporate Commercial Paper rated R-1 or higher</t>
  </si>
  <si>
    <t>(f)</t>
  </si>
  <si>
    <t>(s)</t>
  </si>
  <si>
    <t>Deposits held at FIs for Operational Purposes</t>
  </si>
  <si>
    <t>Table 6(k)</t>
  </si>
  <si>
    <r>
      <t xml:space="preserve">Qualifying Residential Mortgage Backed Securities (RMBS) </t>
    </r>
    <r>
      <rPr>
        <sz val="10"/>
        <color rgb="FFFF0000"/>
        <rFont val="Tahoma"/>
        <family val="2"/>
      </rPr>
      <t>rated AA or higher</t>
    </r>
  </si>
  <si>
    <t>(p)</t>
  </si>
  <si>
    <t>Encumbered HQLA (residual maturity 6 months to 1yr)</t>
  </si>
  <si>
    <t>Table 6(l)</t>
  </si>
  <si>
    <t>Qualifying corporate debt securities rated between AA- and BBB-</t>
  </si>
  <si>
    <t>Loans with residual maturity/callable &lt;1 year</t>
  </si>
  <si>
    <t>Table 6(m)</t>
  </si>
  <si>
    <t>Qualifying covered bonds rated between AA- and BBB-</t>
  </si>
  <si>
    <t>®</t>
  </si>
  <si>
    <t>Commercial Loans</t>
  </si>
  <si>
    <t>Table 6(n)</t>
  </si>
  <si>
    <t>Qualifying Corporate Commercial Paper rated R-2 or higher</t>
  </si>
  <si>
    <t>Commercial Mortgages</t>
  </si>
  <si>
    <t>Table 6 (o)</t>
  </si>
  <si>
    <t>Qualifying common equity (Tier 1A) shares included in S&amp;P TSX 60</t>
  </si>
  <si>
    <t>Commercial Lines of Credit</t>
  </si>
  <si>
    <t>Retail Loans</t>
  </si>
  <si>
    <t xml:space="preserve">Residential Mortgages </t>
  </si>
  <si>
    <t>Retail Lines of Credit</t>
  </si>
  <si>
    <t xml:space="preserve">Agriculture Loans </t>
  </si>
  <si>
    <t>Table 6(p)</t>
  </si>
  <si>
    <t xml:space="preserve">Other Loans </t>
  </si>
  <si>
    <t>Table 6(q)</t>
  </si>
  <si>
    <t>Loan to a FI or central Bank (residual maturity between 6 months to 1 yr)</t>
  </si>
  <si>
    <t>Table 6®</t>
  </si>
  <si>
    <t>Any other unemcumbered asset (residual maturity &lt;1 year)</t>
  </si>
  <si>
    <t>Loans with residual maturity/callable &gt;1 year</t>
  </si>
  <si>
    <t xml:space="preserve">Deposits </t>
  </si>
  <si>
    <t>(u)</t>
  </si>
  <si>
    <t xml:space="preserve">Commercial Loans </t>
  </si>
  <si>
    <t>Table 6 (s)</t>
  </si>
  <si>
    <t>Operational Deposit</t>
  </si>
  <si>
    <t xml:space="preserve">Commercial Mortgages </t>
  </si>
  <si>
    <t xml:space="preserve">Retail Loans </t>
  </si>
  <si>
    <t>(t)</t>
  </si>
  <si>
    <t xml:space="preserve">Residential Mortgages with RW 35% or less </t>
  </si>
  <si>
    <t xml:space="preserve">Other Residential Mortgages </t>
  </si>
  <si>
    <t xml:space="preserve">Other loans with RW 35% or less </t>
  </si>
  <si>
    <t>Table 6 (u)</t>
  </si>
  <si>
    <t>(v)</t>
  </si>
  <si>
    <t>Other Securities with residual maturity/callable &gt;1 year</t>
  </si>
  <si>
    <t>(w)</t>
  </si>
  <si>
    <t>NON-PERFORMING LOANS</t>
  </si>
  <si>
    <t>ALL OTHER ASSETS</t>
  </si>
  <si>
    <t>(x)</t>
  </si>
  <si>
    <t>OFF BALANCE SHEET - Undrawn LOC for Clients</t>
  </si>
  <si>
    <t>Table 6(t)</t>
  </si>
  <si>
    <t>Total Assets/Required Stable Funding</t>
  </si>
  <si>
    <t>Actual</t>
  </si>
  <si>
    <t>Target</t>
  </si>
  <si>
    <t>NSF Ratio:</t>
  </si>
  <si>
    <t>Table 6 (v)</t>
  </si>
  <si>
    <t>Table 6 (w)</t>
  </si>
  <si>
    <t>Table 6 (x)</t>
  </si>
  <si>
    <t>&lt;- Cells to be filled in by the credit union</t>
  </si>
  <si>
    <r>
      <t xml:space="preserve">(Enter Reporting Date Here </t>
    </r>
    <r>
      <rPr>
        <i/>
        <sz val="11"/>
        <color rgb="FFFF0000"/>
        <rFont val="Calibri"/>
        <family val="2"/>
        <scheme val="minor"/>
      </rPr>
      <t>DD/MM/YYYY</t>
    </r>
    <r>
      <rPr>
        <i/>
        <sz val="11"/>
        <color theme="3" tint="-0.499984740745262"/>
        <rFont val="Calibri"/>
        <family val="2"/>
        <scheme val="minor"/>
      </rPr>
      <t>)</t>
    </r>
  </si>
  <si>
    <t>Comments</t>
  </si>
  <si>
    <t>Reference</t>
  </si>
  <si>
    <t>Reference LCR</t>
  </si>
  <si>
    <t>Rule reference</t>
  </si>
  <si>
    <t>(BCBS Paragraph)</t>
  </si>
  <si>
    <t>Regulatory tier 1 capital</t>
  </si>
  <si>
    <t>21 (a)</t>
  </si>
  <si>
    <t>6(5), Table 5, a)</t>
  </si>
  <si>
    <t>21(a)</t>
  </si>
  <si>
    <t>6(5), Table 5, b)</t>
  </si>
  <si>
    <t>Excludes patronage and investment shares that are redeemable &lt;1 year</t>
  </si>
  <si>
    <t>Other capital security with residual maturity  &gt; 1 year</t>
  </si>
  <si>
    <t>6(5), Table 5, c)</t>
  </si>
  <si>
    <t>ot sure if rreally needed</t>
  </si>
  <si>
    <t>21 (c.)</t>
  </si>
  <si>
    <t>6(5), Table 5, d)</t>
  </si>
  <si>
    <t>Add</t>
  </si>
  <si>
    <t>6(5), Table 5, c), d)</t>
  </si>
  <si>
    <t>No reference to lower 3% run off (97% ASF)</t>
  </si>
  <si>
    <t>22</t>
  </si>
  <si>
    <t>6(5), Table 5, e)</t>
  </si>
  <si>
    <t>Includes USD as per LCR</t>
  </si>
  <si>
    <t>23</t>
  </si>
  <si>
    <t>6(5), Table 5, f)</t>
  </si>
  <si>
    <t>No reference in requirements</t>
  </si>
  <si>
    <r>
      <t xml:space="preserve">Other Deposits (e.g. Brokered Deposits, </t>
    </r>
    <r>
      <rPr>
        <strike/>
        <sz val="10"/>
        <color rgb="FFFF0000"/>
        <rFont val="Tahoma"/>
        <family val="2"/>
      </rPr>
      <t>Internet Deposits</t>
    </r>
    <r>
      <rPr>
        <sz val="10"/>
        <rFont val="Tahoma"/>
        <family val="2"/>
      </rPr>
      <t>, Trust Deposits, FX)</t>
    </r>
  </si>
  <si>
    <t>ADD 24 (a)</t>
  </si>
  <si>
    <t>24 (a,c.)</t>
  </si>
  <si>
    <t>6(5), Table 5, g)</t>
  </si>
  <si>
    <t>6(5), Table 5, i)</t>
  </si>
  <si>
    <t>national development</t>
  </si>
  <si>
    <t>24 (b)</t>
  </si>
  <si>
    <t>6(5), Table 5, h)</t>
  </si>
  <si>
    <t xml:space="preserve">can interchange with row 24 if needed to maintain the order </t>
  </si>
  <si>
    <t>24 (d)</t>
  </si>
  <si>
    <t>6(5), Table 5, j)</t>
  </si>
  <si>
    <t xml:space="preserve">cms </t>
  </si>
  <si>
    <t>25 (a,b)</t>
  </si>
  <si>
    <t>6(5), Table 5, k)</t>
  </si>
  <si>
    <t>mentions equity</t>
  </si>
  <si>
    <t>6(8), Table 6, a)</t>
  </si>
  <si>
    <t>All central bank reserves (including required reserves and excess reserves).</t>
  </si>
  <si>
    <t>6(8), Table 6, b)</t>
  </si>
  <si>
    <t>6(8), Table 6, c), d)</t>
  </si>
  <si>
    <t xml:space="preserve">we could use unencumbered level 1 assets as heading with residual maturity &lt; 6 months . claims on central bank also included as per unencumbered </t>
  </si>
  <si>
    <t>claims on central bank  &lt; 6 months where is the rest? Unencumbered asset full amount?</t>
  </si>
  <si>
    <t>Unencumbered Level 1 Assets</t>
  </si>
  <si>
    <t>37 ()</t>
  </si>
  <si>
    <t>less than 6 months encumbered</t>
  </si>
  <si>
    <t>Not captured in new rule</t>
  </si>
  <si>
    <t>6(8), Table 6, e)</t>
  </si>
  <si>
    <t>Moved from Level 2A assets to Level 1 assets.Changed from 10% to 5%</t>
  </si>
  <si>
    <t>6(8), Table 6, f)</t>
  </si>
  <si>
    <t>Moved from Level 2A assets to Level 1 assets. Changed from 15% to 10%</t>
  </si>
  <si>
    <r>
      <t>Marketable securities and qualifying corporate debt/bonds/</t>
    </r>
    <r>
      <rPr>
        <sz val="10"/>
        <color rgb="FFFF0000"/>
        <rFont val="Tahoma"/>
        <family val="2"/>
      </rPr>
      <t>commercial paper</t>
    </r>
  </si>
  <si>
    <t>s/b 15%?</t>
  </si>
  <si>
    <t>39 (a)</t>
  </si>
  <si>
    <t>6(8), Table 6, g), h), i), j)</t>
  </si>
  <si>
    <t>40(a)</t>
  </si>
  <si>
    <t>6(8), Table 6, k)</t>
  </si>
  <si>
    <t>add</t>
  </si>
  <si>
    <t>40 (b)</t>
  </si>
  <si>
    <t>6(8), Table 6, p)</t>
  </si>
  <si>
    <t>Moved from other assets to Level 2B</t>
  </si>
  <si>
    <t>6(8), Table 6, l), m), n), o), q)</t>
  </si>
  <si>
    <t>Already included debt/bond/paper as per guide plus the loans to FI</t>
  </si>
  <si>
    <t>40 (d)</t>
  </si>
  <si>
    <t>6(8), Table 6, s)</t>
  </si>
  <si>
    <t>40 (e)</t>
  </si>
  <si>
    <t>6(8), Table 6, r)</t>
  </si>
  <si>
    <t>41 (b)</t>
  </si>
  <si>
    <t>6(8), Table 6, u)</t>
  </si>
  <si>
    <t>41 (a)</t>
  </si>
  <si>
    <t>6(8), Table 6, t)</t>
  </si>
  <si>
    <t>we can move to align with sequence of the rule</t>
  </si>
  <si>
    <t>42 (b)</t>
  </si>
  <si>
    <t>6(8), Table 6, v)</t>
  </si>
  <si>
    <t>43 (c}</t>
  </si>
  <si>
    <t>6(8), Table 6, w)</t>
  </si>
  <si>
    <t>43 (a) (b) (c.)</t>
  </si>
  <si>
    <t>47 ()</t>
  </si>
  <si>
    <t>6(8), Table 6, x)</t>
  </si>
  <si>
    <t>Version: 2/17/2022</t>
  </si>
  <si>
    <t xml:space="preserve"> </t>
  </si>
  <si>
    <t>Position</t>
  </si>
  <si>
    <t>5 to 10</t>
  </si>
  <si>
    <t>12-13</t>
  </si>
  <si>
    <t>16-20</t>
  </si>
  <si>
    <t>25-27</t>
  </si>
  <si>
    <t>7(13)</t>
  </si>
  <si>
    <t>50-51</t>
  </si>
  <si>
    <t>7(19)</t>
  </si>
  <si>
    <t>7(20), (21)</t>
  </si>
  <si>
    <t>5-10</t>
  </si>
  <si>
    <t>7(20) , (21)</t>
  </si>
  <si>
    <t xml:space="preserve">DBRS </t>
  </si>
  <si>
    <t xml:space="preserve">S&amp;P/Fitch </t>
  </si>
  <si>
    <t xml:space="preserve">Moody’s </t>
  </si>
  <si>
    <t>CAD</t>
  </si>
  <si>
    <t>USD</t>
  </si>
  <si>
    <t/>
  </si>
  <si>
    <t>Note 1</t>
  </si>
  <si>
    <t>Indiquez ici le nom de la caisse</t>
  </si>
  <si>
    <t>Indiquez ici la date du rapport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</si>
  <si>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</si>
  <si>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</si>
  <si>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</si>
  <si>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</si>
  <si>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</si>
  <si>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</si>
  <si>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</si>
  <si>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</si>
  <si>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</si>
  <si>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</si>
  <si>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</si>
  <si>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</si>
  <si>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&gt; 12 Mois</t>
  </si>
  <si>
    <t>Guide précédent</t>
  </si>
  <si>
    <t>BILAN</t>
  </si>
  <si>
    <t>ÉLÉMENTS D’ACTIF</t>
  </si>
  <si>
    <t>Actifs liquides non grevés (ALHQ inclus)*</t>
  </si>
  <si>
    <t>Sources de liquidités</t>
  </si>
  <si>
    <t>Dépôt à terme auprès d’une institution financière</t>
  </si>
  <si>
    <t>Dépôt à vue auprès d’une institution financière</t>
  </si>
  <si>
    <t>Autres instruments</t>
  </si>
  <si>
    <t>Autres placements</t>
  </si>
  <si>
    <t>Portefeuille de prêts personnels</t>
  </si>
  <si>
    <t>Hypothèques résidentielles (solde à  l’échéance)</t>
  </si>
  <si>
    <t>Hypothèques résidentielles (paiements)</t>
  </si>
  <si>
    <t>Prêts à terme</t>
  </si>
  <si>
    <t>Marges de crédit</t>
  </si>
  <si>
    <t>Contrats de location et autres</t>
  </si>
  <si>
    <t>Portefeuille de prêts commerciaux</t>
  </si>
  <si>
    <t>Tous les autres actifs</t>
  </si>
  <si>
    <t>Hypothèques commerciales (solde à  l’échéance)</t>
  </si>
  <si>
    <t>Hypothèques commerciales (paiements)</t>
  </si>
  <si>
    <t>TOTAL DE L’ACTIF</t>
  </si>
  <si>
    <t>TOTAL DE L'ACTIF  (FLUX DE TRÉSORERIE)</t>
  </si>
  <si>
    <t>PASSIF ET CAPITAUX PROPRES</t>
  </si>
  <si>
    <t>Dépôts</t>
  </si>
  <si>
    <t>Dépôts de détail</t>
  </si>
  <si>
    <t>Dépôts stables</t>
  </si>
  <si>
    <t>Autres dépôts à vue assurés</t>
  </si>
  <si>
    <t>Autres dépôts à terme assurés</t>
  </si>
  <si>
    <t>Dépôts moins stables</t>
  </si>
  <si>
    <t>Dépôts de courtiers à vue</t>
  </si>
  <si>
    <t>Dépôts de courtiers à terme</t>
  </si>
  <si>
    <t>Dépôts à vue non assurés</t>
  </si>
  <si>
    <t>Dépôts à terme non assurés</t>
  </si>
  <si>
    <t>Dépôts – Clientèle de gros</t>
  </si>
  <si>
    <t>Autres dépôts à vue et à terme</t>
  </si>
  <si>
    <t>Entreprises non financières - Dépôts opérationnels (assurés)</t>
  </si>
  <si>
    <t>Entreprises non financières - Dépôts opérationnels ( non assurés)</t>
  </si>
  <si>
    <t>Entreprises non financières – Dépôts non opérationnels (assurés)</t>
  </si>
  <si>
    <t>Entreprises non financières - Dépôts non opérationnels (non assurés)</t>
  </si>
  <si>
    <t>Emprunts et autres passifs</t>
  </si>
  <si>
    <t>Fédération, Central 1 ou autre institution financière</t>
  </si>
  <si>
    <t>Emprunts à terme</t>
  </si>
  <si>
    <t>Instruments dérivés</t>
  </si>
  <si>
    <t xml:space="preserve">Tous les autres passifs  
</t>
  </si>
  <si>
    <t>Capitaux propres</t>
  </si>
  <si>
    <t>TOTAL DU PASSIF ET DES CAPITAUX PROPRES</t>
  </si>
  <si>
    <t>TOTAL DU PASSIF ET DES CAPITAUX PROPRES (SORTIES DE TRÉSORERIE)</t>
  </si>
  <si>
    <t>ENTRÉES / SORTIES NETTES DE TRÉSORERIE</t>
  </si>
  <si>
    <t>FLUX DE TRÉSORERIE CUMULATIFS NETS</t>
  </si>
  <si>
    <t>POSTES POUR MÉMOIRE :</t>
  </si>
  <si>
    <t>ENGAGEMENTS</t>
  </si>
  <si>
    <t xml:space="preserve"> Engagements confirmés de financement hors bilan </t>
  </si>
  <si>
    <t>Partie non confirmée du crédit engagé</t>
  </si>
  <si>
    <t>Au détail</t>
  </si>
  <si>
    <t>Marge de crédit hypothécaire</t>
  </si>
  <si>
    <t>Autres</t>
  </si>
  <si>
    <t>Sociétés, États et municipalités</t>
  </si>
  <si>
    <t>Tous les autres engagements</t>
  </si>
  <si>
    <t>* Veuillez remplir la feuille de travail sur les actifs liquides non grevés.</t>
  </si>
  <si>
    <t>Capitaux propres – actions ordinaires non émis par une institution financière et qui est un actif de niveau 2B</t>
  </si>
  <si>
    <t>Capitaux propres - actions ordinaires émis par une institution financière</t>
  </si>
  <si>
    <t xml:space="preserve"> RAPPORT CONSOLIDÉ SUR LE RATIO DE FLUX DE TRÉSORERIE NETS CUMULATIFS (NCCF)</t>
  </si>
  <si>
    <t>Nom du filiale ou du membre du même groupe</t>
  </si>
  <si>
    <t>Obstacles identifiés</t>
  </si>
  <si>
    <t>Actifs liquides non grevés</t>
  </si>
  <si>
    <t>Encaisse</t>
  </si>
  <si>
    <t>Encaisse, billets et éléments en transit</t>
  </si>
  <si>
    <t>Titres négociables</t>
  </si>
  <si>
    <t xml:space="preserve">Valeurs mobilières émises par le gouvernement du Canada </t>
  </si>
  <si>
    <t>Bons du Trésor</t>
  </si>
  <si>
    <t>Obligations</t>
  </si>
  <si>
    <t>Coupons détachés et obligations résiduelles</t>
  </si>
  <si>
    <t>Titres garantis par le gouvernement du Canada</t>
  </si>
  <si>
    <t>Obligations hypothécaires du Canada</t>
  </si>
  <si>
    <t>TH de la LNH</t>
  </si>
  <si>
    <t>Titres émis ou garantis par un gouvernement provincial ou  municipal</t>
  </si>
  <si>
    <t>Acceptations bancaires, billets à ordre et papier commercial</t>
  </si>
  <si>
    <t>Autre</t>
  </si>
  <si>
    <t xml:space="preserve">* Veuillez indiquer le montant de décote moyen pondéré calculé à l'onglet "Tableau de décote des titres". </t>
  </si>
  <si>
    <t xml:space="preserve">    Le montant de décote appliqué aux entrées arrivant à échéance doit être déclaré dans la tranche d’échéance contractuelle.</t>
  </si>
  <si>
    <t>Décote*</t>
  </si>
  <si>
    <t>&gt; 12 mois</t>
  </si>
  <si>
    <t>Bilan</t>
  </si>
  <si>
    <t>HYPOTHÈSES ET ENTRÉES DE TRÉSORERIE</t>
  </si>
  <si>
    <t>Mois 1 ou échéance initiale</t>
  </si>
  <si>
    <t>Mois 2 à 12 ou échéances ultérieures</t>
  </si>
  <si>
    <t>Actifs liquides non grevés (ALHQ inclus)</t>
  </si>
  <si>
    <t>100 % dans le mois 1 (sous réserve des indications au Tableau de décote des titres); les montants de décote sur les entrées arrivant à échéance doivent être déclarés dans la tranche d'échéance contractelle.</t>
  </si>
  <si>
    <t>100 % à l’échéance contractuelle</t>
  </si>
  <si>
    <t>100 % dans le mois 1</t>
  </si>
  <si>
    <t>12,5 % de la valeur marchande lors du deuxième mois; 25 % de la valeur marchande lors du troisième mois; 12,5 % de la valeur marchande lors du quatrième mois.</t>
  </si>
  <si>
    <t>100 % à la date d’échéance contractuelle ou à la date d’option la plus proche</t>
  </si>
  <si>
    <t xml:space="preserve">100 % après la tranche de 12 mois et entrées de trésorerie liées aux dividendes ou les intérêts à la date de déclaration  </t>
  </si>
  <si>
    <t>Prêts productifs</t>
  </si>
  <si>
    <t>Prêt à terme</t>
  </si>
  <si>
    <t>Marge de crédit</t>
  </si>
  <si>
    <t>100 % aux échéances contractuelles; 100 % sur les versements (notamment les paiements d’intérêt et principal)</t>
  </si>
  <si>
    <t>100 % à l’échéance contractuelle; incluant les  paiements minimaux précisés et l’intérêt uniquement pour les marges de crédit sans échéance expresse</t>
  </si>
  <si>
    <t>100 % aux échéances contractuelles; 100 % sur les paiements (notamment les paiements d’intérêt et le principal)</t>
  </si>
  <si>
    <t>Taux de  retrait des dépôts :</t>
  </si>
  <si>
    <t>3 % pour le mois 1</t>
  </si>
  <si>
    <t xml:space="preserve">3 % par mois à l’échéance et solde net est renouvelé pour la même durée                          </t>
  </si>
  <si>
    <t>5 % pour le mois 1</t>
  </si>
  <si>
    <t xml:space="preserve">5 % par mois à l’échéance et solde net est renouvelé pour la même durée                          </t>
  </si>
  <si>
    <t>1 % par mois sur le solde d’amortissement progressif</t>
  </si>
  <si>
    <t>1 % pour les échéances ultérieures en fonction du solde de l’amortissement progressif</t>
  </si>
  <si>
    <t>10 % pour le mois 1</t>
  </si>
  <si>
    <t xml:space="preserve">10 % par mois à l’échéance et solde net est renouvelé pour la même durée                          </t>
  </si>
  <si>
    <t>10 au mois 1</t>
  </si>
  <si>
    <t>5 % par mois sur le solde d’amortissement progressif</t>
  </si>
  <si>
    <t>5 % pour les échéances ultérieures en fonction du solde de l’amortissement progressif</t>
  </si>
  <si>
    <t>Dépôts à terme ayant une durée initiale &gt; 30 jours</t>
  </si>
  <si>
    <t>100 % à la date d’échéance contractuelle la plus proche</t>
  </si>
  <si>
    <t>Entreprises non financières  – Dépôts non opérationnels (assurés)</t>
  </si>
  <si>
    <t>Entreprises non financières  – Dépôts non opérationnels (non assurés)</t>
  </si>
  <si>
    <t xml:space="preserve"> 3 % pour le mois 1</t>
  </si>
  <si>
    <t>10 % au mois 1</t>
  </si>
  <si>
    <t>12,5 % au mois 1</t>
  </si>
  <si>
    <t>100 % au mois 1</t>
  </si>
  <si>
    <t>3 % par mois sur le solde d’amortissement progressif</t>
  </si>
  <si>
    <t>10 % par mois sur le solde d’amortissement progressif</t>
  </si>
  <si>
    <t>Autres emprunts (y compris les titrisations)</t>
  </si>
  <si>
    <t>Tous les autres passifs</t>
  </si>
  <si>
    <t>100 % au mois 1</t>
  </si>
  <si>
    <t>100 % pour les tranches d’échéance &gt; 12 mois</t>
  </si>
  <si>
    <t>100 % pour les tranches d’échéance supérieures à 12 mois</t>
  </si>
  <si>
    <t>Engagements confirmés de financement hors bilan</t>
  </si>
  <si>
    <t>Partie non financée du crédit non confirmé</t>
  </si>
  <si>
    <t>De détail</t>
  </si>
  <si>
    <t>Solde seulement  Aucune valeur de liquidité ne leur sera attribuée.</t>
  </si>
  <si>
    <t>Notations</t>
  </si>
  <si>
    <t>Dont la notation est élevée</t>
  </si>
  <si>
    <t>Dont la notation est moyenne</t>
  </si>
  <si>
    <t>Dont la notation est faible / qui est sans notation</t>
  </si>
  <si>
    <t>Papier commercial</t>
  </si>
  <si>
    <t>Dont la notation est faible ou qui est sans notation</t>
  </si>
  <si>
    <t>AAA à AA (faible)</t>
  </si>
  <si>
    <t>A(élevée) à A(faible)</t>
  </si>
  <si>
    <t>BBB(élevée) à D ou sans notation par DBRS</t>
  </si>
  <si>
    <t>R1</t>
  </si>
  <si>
    <t>R2</t>
  </si>
  <si>
    <t>R3, R4, R5, D ou qui est sans notation par DBRS</t>
  </si>
  <si>
    <t>AAA à AA-</t>
  </si>
  <si>
    <t>A+ à A-</t>
  </si>
  <si>
    <t>BBB+ à D ou sans notation par S&amp;P/Fitch</t>
  </si>
  <si>
    <t>A1</t>
  </si>
  <si>
    <t>A2, A3</t>
  </si>
  <si>
    <t>B, C, D ou qui est sans notation par S&amp;P/Fitch</t>
  </si>
  <si>
    <t>Aaa à Aa3</t>
  </si>
  <si>
    <t>A1 à A2</t>
  </si>
  <si>
    <t>Baa1 à C ou sans notation par Moody’s</t>
  </si>
  <si>
    <t>Préférentiel-1</t>
  </si>
  <si>
    <t>Préférentiel-2</t>
  </si>
  <si>
    <t>Préférentiel-3, non préférentiel ou qui est sans notation par Moody’s</t>
  </si>
  <si>
    <t>Exemple de pondération</t>
  </si>
  <si>
    <t>Placement</t>
  </si>
  <si>
    <t>Cote</t>
  </si>
  <si>
    <t>Actif ($)</t>
  </si>
  <si>
    <t>Décote</t>
  </si>
  <si>
    <t>Décote pondérée</t>
  </si>
  <si>
    <t>Obligation du gouvernement du Canada de 5 ans</t>
  </si>
  <si>
    <t>Élevée</t>
  </si>
  <si>
    <t>Obligations de l'Ontario de 5 ans</t>
  </si>
  <si>
    <t>Moyenne</t>
  </si>
  <si>
    <t>Pondération calculée à l'onglet "Actifs liquides non grevés"</t>
  </si>
  <si>
    <t>Tableau de décote des titres</t>
  </si>
  <si>
    <t>TITRES</t>
  </si>
  <si>
    <t>Titre d’État</t>
  </si>
  <si>
    <t>Titre d’État dont la notation est élevée</t>
  </si>
  <si>
    <t>Étatique &amp; banque de la fédération (dont la notation est élevée)</t>
  </si>
  <si>
    <t>Étatique, provincial ou d’un organisme (dont la notation est élevée)</t>
  </si>
  <si>
    <t>Étatique municipal (dont la notation est élevée)</t>
  </si>
  <si>
    <t>Banque supranationale et multilatérale de développement (dont la notation est élevée)</t>
  </si>
  <si>
    <t>0,5 %</t>
  </si>
  <si>
    <t>1,0 %</t>
  </si>
  <si>
    <t>3,0 %</t>
  </si>
  <si>
    <t>5,0 %</t>
  </si>
  <si>
    <t>Titre d’État dont la notation est moyenne</t>
  </si>
  <si>
    <t>Étatique &amp; banque de la fédération (dont la notation est moyenne)</t>
  </si>
  <si>
    <t>Étatique, provincial ou d’un organisme (dont la notation est moyenne)</t>
  </si>
  <si>
    <t>Autorité étatique municipale (dont la notation est moyenne)</t>
  </si>
  <si>
    <t>Banque supranationale et multilatérale de développement (dont la notation est moyenne)</t>
  </si>
  <si>
    <t>10,0 %</t>
  </si>
  <si>
    <t>13,0 %</t>
  </si>
  <si>
    <t>20,0 %</t>
  </si>
  <si>
    <t>100,0 %</t>
  </si>
  <si>
    <t>Titre d’État dont la notation est faible / qui est sans notation</t>
  </si>
  <si>
    <t>Étatique &amp; banque de la fédération (dont la notation est faible / qui est sans notation)</t>
  </si>
  <si>
    <t>Étatique, provincial ou d’un organisme (dont la notation est faible / qui est sans notation)</t>
  </si>
  <si>
    <t>Étatique, municipal (dont la notation est faible / qui est sans notation)</t>
  </si>
  <si>
    <t>Banque supranationale et multilatérale de développement (dont la notation est faible / qui est sans notation)</t>
  </si>
  <si>
    <t>Titre adossé à des créances hypothécaires (TACH)</t>
  </si>
  <si>
    <t>TACH titrisé par un organisme fédéral</t>
  </si>
  <si>
    <t>TACH titrisé par un organisme fédéral (dont la notation est élevée)</t>
  </si>
  <si>
    <t>TACH titrisé par un organisme fédéral (dont la notation est moyenne)</t>
  </si>
  <si>
    <t>TACH titrisé par un organisme fédéral (dont la notation est faible notation / qui est sans notation)</t>
  </si>
  <si>
    <t>4,0 %</t>
  </si>
  <si>
    <t>TACH commerciaux (TACHC) titrisés par un organisme non fédéral</t>
  </si>
  <si>
    <t>TACH commerciaux (TACHC) titrisés par un organisme non fédéral (dont la notation est élevée)</t>
  </si>
  <si>
    <t>TACH commerciaux (TACHC) titrisés par un organisme non fédéral (dont la notation est moyenne)</t>
  </si>
  <si>
    <t>TACH commerciaux (TACHC) titrisés par un organisme non fédéral (dont la notation est faible / qui est sans notation)</t>
  </si>
  <si>
    <t>TACH résidentiels non d’un organisme (TACHR)</t>
  </si>
  <si>
    <t>TACHR non d’un organisme (dont la notation est élevée)</t>
  </si>
  <si>
    <t>TACHR non d’un organisme (dont la notation est moyenne)</t>
  </si>
  <si>
    <t>TACHR non d’un organisme (dont la notation est faible / qui est sans notation)</t>
  </si>
  <si>
    <t>Obligations et papier de société</t>
  </si>
  <si>
    <t>Obligation ou papier de société émis par une institution non financière (dont la notation est élevée)</t>
  </si>
  <si>
    <t>Obligation ou papier non garanti émis par une institution non financière (dont la notation est élevée)</t>
  </si>
  <si>
    <t>Obligation couverte émise par une institution non financière (dont la notation est élevée)</t>
  </si>
  <si>
    <t>Obligation ou papier de société émis par une institution financière (dont la notation est élevée)</t>
  </si>
  <si>
    <t>Obligation ou papier non garanti émis par une institution financière (dont la notation est élevée)</t>
  </si>
  <si>
    <t>Obligation couverte émise par une institution financière (dont la notation est élevée)</t>
  </si>
  <si>
    <t>Émission géante d’obligations couvertes par une institution financière (dont la notation est élevée)</t>
  </si>
  <si>
    <t>9,0%</t>
  </si>
  <si>
    <t>Obligation ou papier de société émis par une institution non financière (dont la notation est moyenne)</t>
  </si>
  <si>
    <t>Obligation ou papier non garanti émis par une institution non financière (dont la notation est moyenne)</t>
  </si>
  <si>
    <t>Obligation couverte émise par une institution non financière (dont la notation est moyenne)</t>
  </si>
  <si>
    <t>10,0%</t>
  </si>
  <si>
    <t>Obligation ou papier de société émis par une institution financière (dont la notation est moyenne)</t>
  </si>
  <si>
    <t>Obligation ou papier non garanti émis par une institution financière (dont la notation est moyenne)</t>
  </si>
  <si>
    <t>Obligation couverte émise par une institution financière (dont la notation est moyenne)</t>
  </si>
  <si>
    <t>Émission géante d’obligations couvertes par une institution financière (dont la notation est moyenne)</t>
  </si>
  <si>
    <t>11,0%</t>
  </si>
  <si>
    <t>Obligation ou papier de société émis par une institution non financière (dont la notation est faible / qui est sans notation)</t>
  </si>
  <si>
    <t>Obligation ou papier non garanti émis par une institution non financière (dont la notation est faible / qui est sans notation)</t>
  </si>
  <si>
    <t>Obligation couverte émise par une institution non financière (dont la notation est faible / qui est sans notation)</t>
  </si>
  <si>
    <t>Obligation ou papier de société émis par une institution financière (dont la notation est faible / qui est sans notation)</t>
  </si>
  <si>
    <t>Obligation ou papier non garanti émis par une institution financière (dont la notation est faible / qui est sans notation)</t>
  </si>
  <si>
    <t>Obligation couverte émise par une institution financière (dont la notation est faible / qui est sans notation)</t>
  </si>
  <si>
    <t>Émission géante d’obligations couvertes par une institution financière (dont la notation est faible / qui est sans notation)</t>
  </si>
  <si>
    <t>Titre adossé à des actifs (TAA) ou papier commercial adossé à des actifs (PCAA) émis par une institution non financière (dont la notation est élevée)</t>
  </si>
  <si>
    <t>TAA émis par une institution non financière (dont la notation est élevée)</t>
  </si>
  <si>
    <t>100,0%</t>
  </si>
  <si>
    <t>7,5%</t>
  </si>
  <si>
    <t>TAA et PCAA (dont la notation est élevée) émis par une institution financière</t>
  </si>
  <si>
    <t>TAA (dont la notation est élevée) émis par une institution financière</t>
  </si>
  <si>
    <t>TAA et PCAA émis par une institution non financière (dont la notation est moyenne)</t>
  </si>
  <si>
    <t>TAA émis par une institution non financière (dont la notation est moyenne)</t>
  </si>
  <si>
    <t>PCAA émis par une institution non financière (dont la notation est moyenne)</t>
  </si>
  <si>
    <t>TAA et PCAA émis par une institution financière (dont la notation est moyenne)</t>
  </si>
  <si>
    <t>TAA émis par une institution financière (dont la notation est moyenne)</t>
  </si>
  <si>
    <t>PCAA émis par une institution financière (dont la notation est moyenne)</t>
  </si>
  <si>
    <t>TAA et PCAA émis par une institution non financière (dont la notation est faible / qui est sans notation)</t>
  </si>
  <si>
    <t>PCAA émis par une institution non financière (dont la notation est faible / qui est sans notation)</t>
  </si>
  <si>
    <t>TAA émis par une institution non financière (dont la notation est faible / qui est sans notation)</t>
  </si>
  <si>
    <t>TAA et PCAA émis par une institution financière (dont la notation est faible / qui est sans notation)</t>
  </si>
  <si>
    <t>TAA émis par une institution financière (dont la notation est faible / qui est sans notation)</t>
  </si>
  <si>
    <t>PCAA émis par une institution financière (dont la notation est faible / qui est sans notation)</t>
  </si>
  <si>
    <t>Propres titres – non éliminés</t>
  </si>
  <si>
    <t>Propre dette non éliminée</t>
  </si>
  <si>
    <t>Propres capitaux propres non éliminés</t>
  </si>
  <si>
    <t>Capitaux propres – actions ordinaires</t>
  </si>
  <si>
    <t>Action de capitaux propres – action ordinaire non financière qui est un actif de niveau 2B</t>
  </si>
  <si>
    <t>Action de capitaux propres – action ordinaire d’une institution financière</t>
  </si>
  <si>
    <t>50,0%</t>
  </si>
  <si>
    <t>Hypothèque titrisée</t>
  </si>
  <si>
    <t>Hypothèque résidentielle liquide titrisée non grevée (solde à l’échéance)</t>
  </si>
  <si>
    <t>Hypothèque résidentielle liquide titrisée non grevée (paiements)</t>
  </si>
  <si>
    <t>Hypothèque commerciale liquide titrisée non grevée (solde à l’échéance)</t>
  </si>
  <si>
    <t>Hypothèque commerciale liquide titrisée non grevée (paiements)</t>
  </si>
  <si>
    <t>Autres actifs, placements ou titres non inclus dans une autre ligne du Tableau 8</t>
  </si>
  <si>
    <t>4,0%</t>
  </si>
  <si>
    <t>Dans le cas des PCAA à cote élevée d’IF et d’entreprises non financières, seuls les PCAA acceptés par les banques centrales du Canada et des États-Unis sont affectés de la décote de 7,5 % indiquée ci-dessus.</t>
  </si>
  <si>
    <t>100 % à l’échéance contractuelle (roulement hypothétique de 0 %)</t>
  </si>
  <si>
    <t>Hypothèques résidentielles titrisées (solde à  l’échéance)</t>
  </si>
  <si>
    <t>Hypothèques résidentielles titrisées (paiements)</t>
  </si>
  <si>
    <t>100 % sur les paiements, y compris les intérêts et l’amortissement du prêt</t>
  </si>
  <si>
    <t>Hypothèques commerciales titrisées (paiements)</t>
  </si>
  <si>
    <t>Hypothèques commerciales titrisées (solde à  l’échéance)</t>
  </si>
  <si>
    <t>100 % à l’échéance contractuelle conformément à la méthodologie d’évaluation existante d’une caisse</t>
  </si>
  <si>
    <r>
      <t>100 % dans la tranche d’échéance supérieure à 12 mois. Les métaux précieux et les marchandises autres que des métaux précieux n'ont pas d'afflux</t>
    </r>
    <r>
      <rPr>
        <sz val="12"/>
        <color rgb="FFFF0000"/>
        <rFont val="Calibri"/>
        <family val="2"/>
        <scheme val="minor"/>
      </rPr>
      <t>.</t>
    </r>
  </si>
  <si>
    <t>100 % à l’échéance contractuelle (aucun roulement hypothétique)</t>
  </si>
  <si>
    <t>Aucun roulement hypothétique</t>
  </si>
  <si>
    <t>7(5) Tableau 7(a), (b), (e), (f), (g)</t>
  </si>
  <si>
    <t>7(5) Tableau 7 (i)</t>
  </si>
  <si>
    <t>7(5) Tableau 7(h)</t>
  </si>
  <si>
    <t>Hypothèques commerciales (solde à l’échéance)</t>
  </si>
  <si>
    <t>Hypothèques résidentielles (solde à l’échéance)</t>
  </si>
  <si>
    <t>Hypothèques résidentielles titrisées (solde à l’échéance)</t>
  </si>
  <si>
    <t>Hypothèques commerciales titrisées (solde à l’échéance)</t>
  </si>
  <si>
    <t>7(5) Tableau 7(j)</t>
  </si>
  <si>
    <t>7(5) Tableau 7(k)</t>
  </si>
  <si>
    <t>7(5) Tableau 7(c )</t>
  </si>
  <si>
    <t>7(5) Tableau 7(d)</t>
  </si>
  <si>
    <t>7(5) Tableau 7(l)</t>
  </si>
  <si>
    <t>7(5) Tableau 7(m)</t>
  </si>
  <si>
    <t>7(5) Tableau 7(n)</t>
  </si>
  <si>
    <t>7(5) Tableau 7(o)</t>
  </si>
  <si>
    <t>7(5) Tableau 7(p)</t>
  </si>
  <si>
    <t>7(5) Tableau 7(q), (r)</t>
  </si>
  <si>
    <t>7(5) Tableau 7(s)</t>
  </si>
  <si>
    <t>7(5) Tableau 7(t), (u), (v), (w)</t>
  </si>
  <si>
    <t>7(13) Tableau 10(a)</t>
  </si>
  <si>
    <t>7(13) Tableau 10(b)</t>
  </si>
  <si>
    <t>7(13) Tableau 10(c)</t>
  </si>
  <si>
    <t>7(13) Tableau 10(d)</t>
  </si>
  <si>
    <t>7(13) Tableau 10(e)</t>
  </si>
  <si>
    <t>7(13) Tableau 10(f)</t>
  </si>
  <si>
    <t>7(13) Tableau 10(g)</t>
  </si>
  <si>
    <t>7(13)Tableau 10(h)</t>
  </si>
  <si>
    <t>7(13) Tableau 10(i)</t>
  </si>
  <si>
    <t>7(13) Tableau 10(j)</t>
  </si>
  <si>
    <t>7(13) Tableau 10(k)</t>
  </si>
  <si>
    <t>7(13) Tableau 10(l)</t>
  </si>
  <si>
    <t>7(13) Tableau 10(m)</t>
  </si>
  <si>
    <t>7(13) Tableau 10(n)</t>
  </si>
  <si>
    <t>Dépôts à vue assurés de clients ayant une relation établie avec la caisse ou dans des comptes transactionnels</t>
  </si>
  <si>
    <t>Dépôts à terme ayant une échéance supérieure à 30 jours</t>
  </si>
  <si>
    <t>Compte d'exploitation / de compensation</t>
  </si>
  <si>
    <t>7(13) Tableau 10(o)</t>
  </si>
  <si>
    <t>7(13) Tableau 10(p)</t>
  </si>
  <si>
    <t>7(13) Tableau 10(q), (r)</t>
  </si>
  <si>
    <t>7(13) Tableau 10(s)</t>
  </si>
  <si>
    <t>7(13) Tableau 10(t)</t>
  </si>
  <si>
    <t>Dépôts à terme assurés de clients ayant une relation établie avec la caisse ou dans des comptes transactionnels</t>
  </si>
  <si>
    <t>Institutions financières - Dépôts non opérationnels</t>
  </si>
  <si>
    <t>7(5) Tableau 7(b)</t>
  </si>
  <si>
    <t>Total des actifs liquides non grevés**</t>
  </si>
  <si>
    <t xml:space="preserve">100 % renouvellement à la date d’échéance contractuelle SANS entrée. </t>
  </si>
  <si>
    <t>Les versements d’amortissement contractuel sont constatés comme entrées dans chaque période. Les entrées issues de versements pour le mois 1 seront constatées comme étant les mêmes entrées pour les tranches d’échéances des mois 2 à 12. 100 % sur les versements (y compris les paiements d’intérêt et l’amortissement)</t>
  </si>
  <si>
    <t>7(5) Tableau 7(i)</t>
  </si>
  <si>
    <t>7(5) Tableau 7(c)</t>
  </si>
  <si>
    <t>7(5) Tableau 7(v)</t>
  </si>
  <si>
    <t>7(5) Tableau 7(t), (u), (w)</t>
  </si>
  <si>
    <t>7(13) Tableau 10(h)</t>
  </si>
  <si>
    <t>100 % pour les tranches d’échéance &gt; 12 mois. Pour les titres vendus à découvert ou prêtés ou garantie de financement à une filiale ou à une succursale: 100% du montant de capital</t>
  </si>
  <si>
    <t xml:space="preserve"> **Déclarer le total des actifs liquides non grevés dans la tranche d’échéance Mois 1 après l’application de la décote appropriée conformément au Tableau de décotes des titres.</t>
  </si>
  <si>
    <t>7(5) Tableau 7 (e ) à (g)</t>
  </si>
  <si>
    <r>
      <rPr>
        <u/>
        <sz val="11"/>
        <rFont val="Tahoma"/>
        <family val="2"/>
      </rPr>
      <t>Instructions:</t>
    </r>
    <r>
      <rPr>
        <sz val="11"/>
        <rFont val="Tahoma"/>
        <family val="2"/>
      </rPr>
      <t xml:space="preserve"> Conformément à l'alinéa 2(3) de la nouvelle règle 2021-003 sur la suffisance des liquidités, veuillez déclarer les informations suivantes de tous filiales ou membres du même groupe que la caisse a exclut de la consolidation.</t>
    </r>
  </si>
  <si>
    <t>TOTAL DES ENGAGEMENTS</t>
  </si>
  <si>
    <t>Guide de référence de la règle</t>
  </si>
  <si>
    <t>Compte d'exploitation/ de compensation</t>
  </si>
  <si>
    <t>PCAA (dont la notation est élevée) émis par une institution financière qui est accepté aux banques de la fédération au Canada et aux États-Unis d’Amérique (Note 1)</t>
  </si>
  <si>
    <t>PCAA (dont la notation est élevée) émis par une institution non financière qui est accepté aux banques de la fédération au Canada et aux États-Unis d’Amérique (Note 1)</t>
  </si>
  <si>
    <t>VEUILLEZ FOURNIR UN RÉSUMÉ DES HYPOTHÈSES IMPORTANTES CONCERNANT TOUTE CATÉGORIE LORSQU’ELLES DIVERGENT DE CELLES DE LA RÈGLE.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</si>
</sst>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F800]dddd\,\ mmmm\ dd\,\ yyyy"/>
    <numFmt numFmtId="167" formatCode="_-* #,##0.00_-;\-* #,##0.00_-;_-* &quot;-&quot;??_-;_-@_-"/>
    <numFmt numFmtId="168" formatCode="_-* #,##0_-;\-* #,##0_-;_-* &quot;-&quot;??_-;_-@_-"/>
    <numFmt numFmtId="169" formatCode="0.0000"/>
    <numFmt numFmtId="170" formatCode="0.0000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1"/>
      <color theme="0" tint="-0.1499984740745262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u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Tahoma"/>
      <family val="2"/>
    </font>
    <font>
      <b/>
      <sz val="11"/>
      <color theme="2" tint="-9.9978637043366805E-2"/>
      <name val="Tahoma"/>
      <family val="2"/>
    </font>
    <font>
      <sz val="10"/>
      <color indexed="9"/>
      <name val="Tahoma"/>
      <family val="2"/>
    </font>
    <font>
      <b/>
      <sz val="10"/>
      <color theme="4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b/>
      <i/>
      <sz val="10"/>
      <color theme="0"/>
      <name val="Tahoma"/>
      <family val="2"/>
    </font>
    <font>
      <sz val="10"/>
      <color rgb="FF7030A0"/>
      <name val="Tahoma"/>
      <family val="2"/>
    </font>
    <font>
      <b/>
      <sz val="10"/>
      <color rgb="FF7030A0"/>
      <name val="Tahoma"/>
      <family val="2"/>
    </font>
    <font>
      <sz val="11"/>
      <color rgb="FF7030A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Tahoma"/>
      <family val="2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0"/>
      <color rgb="FFFF0000"/>
      <name val="Tahoma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223616"/>
      <name val="Calibri"/>
      <family val="2"/>
      <scheme val="minor"/>
    </font>
    <font>
      <b/>
      <sz val="8"/>
      <color rgb="FFFF0000"/>
      <name val="Segoe UI"/>
      <family val="2"/>
    </font>
    <font>
      <sz val="12"/>
      <color rgb="FF000000"/>
      <name val="Calibri"/>
      <family val="2"/>
      <scheme val="minor"/>
    </font>
    <font>
      <sz val="12"/>
      <color rgb="FF375623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Tahoma"/>
      <family val="2"/>
    </font>
    <font>
      <u/>
      <sz val="11"/>
      <name val="Tahoma"/>
      <family val="2"/>
    </font>
    <font>
      <b/>
      <sz val="14"/>
      <color theme="3" tint="-0.4999542222357860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C8C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732">
    <xf numFmtId="0" fontId="0" fillId="0" borderId="0" xfId="0"/>
    <xf numFmtId="0" fontId="6" fillId="2" borderId="2" xfId="3" applyFont="1" applyFill="1" applyBorder="1" applyAlignment="1">
      <alignment vertical="top" wrapText="1"/>
    </xf>
    <xf numFmtId="14" fontId="7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right" vertical="top" wrapText="1"/>
    </xf>
    <xf numFmtId="14" fontId="6" fillId="2" borderId="2" xfId="3" applyNumberFormat="1" applyFont="1" applyFill="1" applyBorder="1" applyAlignment="1">
      <alignment vertical="top" wrapText="1"/>
    </xf>
    <xf numFmtId="14" fontId="21" fillId="2" borderId="3" xfId="3" applyNumberFormat="1" applyFont="1" applyFill="1" applyBorder="1" applyAlignment="1">
      <alignment vertical="top" wrapText="1"/>
    </xf>
    <xf numFmtId="0" fontId="12" fillId="4" borderId="0" xfId="3" applyFont="1" applyFill="1"/>
    <xf numFmtId="0" fontId="22" fillId="4" borderId="0" xfId="3" applyFont="1" applyFill="1"/>
    <xf numFmtId="15" fontId="11" fillId="4" borderId="0" xfId="3" applyNumberFormat="1" applyFont="1" applyFill="1" applyAlignment="1">
      <alignment horizontal="center"/>
    </xf>
    <xf numFmtId="0" fontId="13" fillId="2" borderId="14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top" wrapText="1"/>
    </xf>
    <xf numFmtId="0" fontId="12" fillId="0" borderId="14" xfId="3" applyFont="1" applyBorder="1" applyAlignment="1">
      <alignment horizontal="center"/>
    </xf>
    <xf numFmtId="0" fontId="12" fillId="4" borderId="14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0" fontId="23" fillId="0" borderId="5" xfId="3" applyFont="1" applyBorder="1"/>
    <xf numFmtId="0" fontId="12" fillId="0" borderId="5" xfId="3" applyFont="1" applyBorder="1"/>
    <xf numFmtId="0" fontId="11" fillId="4" borderId="5" xfId="3" applyFont="1" applyFill="1" applyBorder="1" applyAlignment="1">
      <alignment horizontal="center"/>
    </xf>
    <xf numFmtId="15" fontId="11" fillId="4" borderId="5" xfId="3" applyNumberFormat="1" applyFont="1" applyFill="1" applyBorder="1" applyAlignment="1">
      <alignment horizontal="center"/>
    </xf>
    <xf numFmtId="15" fontId="11" fillId="4" borderId="6" xfId="3" applyNumberFormat="1" applyFont="1" applyFill="1" applyBorder="1" applyAlignment="1">
      <alignment horizontal="center"/>
    </xf>
    <xf numFmtId="0" fontId="13" fillId="4" borderId="0" xfId="3" applyFont="1" applyFill="1"/>
    <xf numFmtId="164" fontId="12" fillId="3" borderId="14" xfId="3" quotePrefix="1" applyNumberFormat="1" applyFont="1" applyFill="1" applyBorder="1" applyAlignment="1" applyProtection="1">
      <alignment horizontal="center" vertical="center"/>
      <protection locked="0"/>
    </xf>
    <xf numFmtId="9" fontId="12" fillId="4" borderId="0" xfId="3" applyNumberFormat="1" applyFont="1" applyFill="1" applyAlignment="1">
      <alignment horizontal="center"/>
    </xf>
    <xf numFmtId="164" fontId="12" fillId="6" borderId="14" xfId="3" applyNumberFormat="1" applyFont="1" applyFill="1" applyBorder="1" applyAlignment="1">
      <alignment horizontal="center" vertical="center"/>
    </xf>
    <xf numFmtId="0" fontId="13" fillId="4" borderId="0" xfId="3" applyFont="1" applyFill="1" applyAlignment="1">
      <alignment vertical="top" wrapText="1"/>
    </xf>
    <xf numFmtId="164" fontId="12" fillId="8" borderId="14" xfId="3" quotePrefix="1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vertical="top" wrapText="1"/>
    </xf>
    <xf numFmtId="0" fontId="13" fillId="4" borderId="24" xfId="3" applyFont="1" applyFill="1" applyBorder="1"/>
    <xf numFmtId="0" fontId="12" fillId="4" borderId="24" xfId="3" applyFont="1" applyFill="1" applyBorder="1"/>
    <xf numFmtId="164" fontId="13" fillId="2" borderId="14" xfId="3" applyNumberFormat="1" applyFont="1" applyFill="1" applyBorder="1" applyAlignment="1">
      <alignment vertical="center"/>
    </xf>
    <xf numFmtId="0" fontId="23" fillId="4" borderId="5" xfId="3" applyFont="1" applyFill="1" applyBorder="1" applyAlignment="1">
      <alignment vertical="center"/>
    </xf>
    <xf numFmtId="0" fontId="12" fillId="4" borderId="5" xfId="3" applyFont="1" applyFill="1" applyBorder="1" applyAlignment="1">
      <alignment vertical="center"/>
    </xf>
    <xf numFmtId="9" fontId="12" fillId="0" borderId="5" xfId="3" applyNumberFormat="1" applyFont="1" applyBorder="1" applyAlignment="1">
      <alignment horizontal="center" vertical="center"/>
    </xf>
    <xf numFmtId="0" fontId="12" fillId="0" borderId="0" xfId="3" applyFont="1"/>
    <xf numFmtId="9" fontId="12" fillId="4" borderId="24" xfId="3" applyNumberFormat="1" applyFont="1" applyFill="1" applyBorder="1" applyAlignment="1">
      <alignment horizontal="center"/>
    </xf>
    <xf numFmtId="9" fontId="12" fillId="0" borderId="5" xfId="3" applyNumberFormat="1" applyFont="1" applyBorder="1" applyAlignment="1">
      <alignment horizontal="center"/>
    </xf>
    <xf numFmtId="0" fontId="23" fillId="4" borderId="5" xfId="3" applyFont="1" applyFill="1" applyBorder="1"/>
    <xf numFmtId="9" fontId="12" fillId="0" borderId="24" xfId="3" applyNumberFormat="1" applyFont="1" applyBorder="1" applyAlignment="1">
      <alignment horizontal="center" vertical="center"/>
    </xf>
    <xf numFmtId="0" fontId="12" fillId="4" borderId="11" xfId="3" applyFont="1" applyFill="1" applyBorder="1" applyAlignment="1">
      <alignment vertical="center"/>
    </xf>
    <xf numFmtId="0" fontId="23" fillId="4" borderId="2" xfId="3" applyFont="1" applyFill="1" applyBorder="1"/>
    <xf numFmtId="0" fontId="12" fillId="4" borderId="2" xfId="3" applyFont="1" applyFill="1" applyBorder="1"/>
    <xf numFmtId="9" fontId="12" fillId="4" borderId="19" xfId="3" applyNumberFormat="1" applyFont="1" applyFill="1" applyBorder="1" applyAlignment="1">
      <alignment horizontal="center"/>
    </xf>
    <xf numFmtId="0" fontId="12" fillId="4" borderId="17" xfId="3" applyFont="1" applyFill="1" applyBorder="1" applyAlignment="1">
      <alignment horizontal="center"/>
    </xf>
    <xf numFmtId="0" fontId="12" fillId="2" borderId="17" xfId="3" applyFont="1" applyFill="1" applyBorder="1" applyAlignment="1">
      <alignment horizontal="center"/>
    </xf>
    <xf numFmtId="0" fontId="12" fillId="4" borderId="0" xfId="3" applyFont="1" applyFill="1" applyAlignment="1">
      <alignment vertical="center"/>
    </xf>
    <xf numFmtId="0" fontId="12" fillId="0" borderId="0" xfId="3" applyFont="1" applyAlignment="1">
      <alignment horizontal="center"/>
    </xf>
    <xf numFmtId="164" fontId="12" fillId="4" borderId="0" xfId="4" applyNumberFormat="1" applyFont="1" applyFill="1" applyAlignment="1">
      <alignment vertical="center"/>
    </xf>
    <xf numFmtId="164" fontId="13" fillId="4" borderId="0" xfId="3" applyNumberFormat="1" applyFont="1" applyFill="1" applyAlignment="1">
      <alignment horizontal="center" vertical="center"/>
    </xf>
    <xf numFmtId="0" fontId="13" fillId="0" borderId="9" xfId="3" applyFont="1" applyBorder="1"/>
    <xf numFmtId="0" fontId="26" fillId="0" borderId="10" xfId="3" applyFont="1" applyBorder="1"/>
    <xf numFmtId="164" fontId="12" fillId="3" borderId="8" xfId="3" quotePrefix="1" applyNumberFormat="1" applyFont="1" applyFill="1" applyBorder="1" applyAlignment="1" applyProtection="1">
      <alignment horizontal="center" vertical="center"/>
      <protection locked="0"/>
    </xf>
    <xf numFmtId="0" fontId="12" fillId="4" borderId="26" xfId="3" applyFont="1" applyFill="1" applyBorder="1"/>
    <xf numFmtId="164" fontId="12" fillId="6" borderId="8" xfId="3" applyNumberFormat="1" applyFont="1" applyFill="1" applyBorder="1" applyAlignment="1">
      <alignment horizontal="center" vertical="center"/>
    </xf>
    <xf numFmtId="0" fontId="11" fillId="4" borderId="5" xfId="3" applyFont="1" applyFill="1" applyBorder="1"/>
    <xf numFmtId="0" fontId="27" fillId="4" borderId="5" xfId="3" applyFont="1" applyFill="1" applyBorder="1" applyAlignment="1">
      <alignment vertical="top"/>
    </xf>
    <xf numFmtId="0" fontId="24" fillId="4" borderId="5" xfId="3" applyFont="1" applyFill="1" applyBorder="1" applyAlignment="1">
      <alignment vertical="center"/>
    </xf>
    <xf numFmtId="0" fontId="24" fillId="4" borderId="5" xfId="3" applyFont="1" applyFill="1" applyBorder="1" applyAlignment="1">
      <alignment vertical="top"/>
    </xf>
    <xf numFmtId="0" fontId="28" fillId="4" borderId="6" xfId="3" applyFont="1" applyFill="1" applyBorder="1" applyAlignment="1">
      <alignment horizontal="center" vertical="center"/>
    </xf>
    <xf numFmtId="0" fontId="13" fillId="0" borderId="0" xfId="3" applyFont="1" applyAlignment="1">
      <alignment vertical="top"/>
    </xf>
    <xf numFmtId="0" fontId="12" fillId="4" borderId="0" xfId="3" applyFont="1" applyFill="1" applyAlignment="1">
      <alignment vertical="top"/>
    </xf>
    <xf numFmtId="0" fontId="11" fillId="4" borderId="0" xfId="3" applyFont="1" applyFill="1" applyAlignment="1">
      <alignment horizontal="center" vertical="center"/>
    </xf>
    <xf numFmtId="15" fontId="11" fillId="4" borderId="27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top"/>
    </xf>
    <xf numFmtId="9" fontId="12" fillId="4" borderId="17" xfId="3" applyNumberFormat="1" applyFont="1" applyFill="1" applyBorder="1" applyAlignment="1">
      <alignment horizontal="center" vertical="center"/>
    </xf>
    <xf numFmtId="164" fontId="12" fillId="6" borderId="3" xfId="3" applyNumberFormat="1" applyFont="1" applyFill="1" applyBorder="1" applyAlignment="1">
      <alignment horizontal="center" vertical="center"/>
    </xf>
    <xf numFmtId="0" fontId="29" fillId="7" borderId="14" xfId="3" applyFont="1" applyFill="1" applyBorder="1" applyAlignment="1">
      <alignment horizontal="center"/>
    </xf>
    <xf numFmtId="0" fontId="14" fillId="7" borderId="12" xfId="3" applyFont="1" applyFill="1" applyBorder="1"/>
    <xf numFmtId="0" fontId="29" fillId="7" borderId="27" xfId="3" applyFont="1" applyFill="1" applyBorder="1" applyAlignment="1">
      <alignment vertical="top" wrapText="1"/>
    </xf>
    <xf numFmtId="164" fontId="29" fillId="7" borderId="14" xfId="3" quotePrefix="1" applyNumberFormat="1" applyFont="1" applyFill="1" applyBorder="1" applyAlignment="1">
      <alignment horizontal="center" vertical="center"/>
    </xf>
    <xf numFmtId="9" fontId="29" fillId="7" borderId="17" xfId="3" applyNumberFormat="1" applyFont="1" applyFill="1" applyBorder="1" applyAlignment="1">
      <alignment horizontal="center" vertical="center"/>
    </xf>
    <xf numFmtId="164" fontId="29" fillId="7" borderId="3" xfId="3" applyNumberFormat="1" applyFont="1" applyFill="1" applyBorder="1" applyAlignment="1">
      <alignment horizontal="center" vertical="center"/>
    </xf>
    <xf numFmtId="0" fontId="12" fillId="0" borderId="27" xfId="3" applyFont="1" applyBorder="1" applyAlignment="1">
      <alignment vertical="top" wrapText="1"/>
    </xf>
    <xf numFmtId="9" fontId="12" fillId="0" borderId="11" xfId="3" applyNumberFormat="1" applyFont="1" applyBorder="1" applyAlignment="1">
      <alignment horizontal="center" vertical="center"/>
    </xf>
    <xf numFmtId="0" fontId="13" fillId="0" borderId="0" xfId="3" applyFont="1"/>
    <xf numFmtId="164" fontId="12" fillId="8" borderId="2" xfId="3" quotePrefix="1" applyNumberFormat="1" applyFont="1" applyFill="1" applyBorder="1" applyAlignment="1">
      <alignment horizontal="center" vertical="center"/>
    </xf>
    <xf numFmtId="0" fontId="12" fillId="0" borderId="27" xfId="3" applyFont="1" applyBorder="1"/>
    <xf numFmtId="9" fontId="12" fillId="4" borderId="11" xfId="3" applyNumberFormat="1" applyFont="1" applyFill="1" applyBorder="1" applyAlignment="1">
      <alignment horizontal="center" vertical="center"/>
    </xf>
    <xf numFmtId="164" fontId="12" fillId="8" borderId="3" xfId="3" applyNumberFormat="1" applyFont="1" applyFill="1" applyBorder="1" applyAlignment="1">
      <alignment horizontal="center" vertical="center"/>
    </xf>
    <xf numFmtId="0" fontId="13" fillId="0" borderId="27" xfId="3" applyFont="1" applyBorder="1"/>
    <xf numFmtId="0" fontId="12" fillId="4" borderId="0" xfId="3" applyFont="1" applyFill="1" applyAlignment="1">
      <alignment horizontal="center" vertical="center"/>
    </xf>
    <xf numFmtId="0" fontId="12" fillId="4" borderId="11" xfId="3" applyFont="1" applyFill="1" applyBorder="1" applyAlignment="1">
      <alignment horizontal="center" vertical="center"/>
    </xf>
    <xf numFmtId="0" fontId="22" fillId="4" borderId="27" xfId="3" applyFont="1" applyFill="1" applyBorder="1" applyAlignment="1">
      <alignment horizontal="center" vertical="center"/>
    </xf>
    <xf numFmtId="0" fontId="13" fillId="4" borderId="0" xfId="3" applyFont="1" applyFill="1" applyAlignment="1">
      <alignment vertical="top"/>
    </xf>
    <xf numFmtId="0" fontId="12" fillId="4" borderId="27" xfId="3" applyFont="1" applyFill="1" applyBorder="1"/>
    <xf numFmtId="164" fontId="12" fillId="0" borderId="0" xfId="3" quotePrefix="1" applyNumberFormat="1" applyFont="1" applyAlignment="1">
      <alignment horizontal="center" vertical="center" wrapText="1"/>
    </xf>
    <xf numFmtId="164" fontId="12" fillId="4" borderId="0" xfId="3" applyNumberFormat="1" applyFont="1" applyFill="1" applyAlignment="1">
      <alignment horizontal="center" vertical="center"/>
    </xf>
    <xf numFmtId="164" fontId="12" fillId="8" borderId="0" xfId="3" quotePrefix="1" applyNumberFormat="1" applyFont="1" applyFill="1" applyAlignment="1">
      <alignment horizontal="center" vertical="center" wrapText="1"/>
    </xf>
    <xf numFmtId="164" fontId="12" fillId="8" borderId="14" xfId="3" applyNumberFormat="1" applyFont="1" applyFill="1" applyBorder="1" applyAlignment="1">
      <alignment horizontal="center" vertical="center"/>
    </xf>
    <xf numFmtId="164" fontId="12" fillId="0" borderId="0" xfId="3" quotePrefix="1" applyNumberFormat="1" applyFont="1" applyAlignment="1">
      <alignment horizontal="center" vertical="center"/>
    </xf>
    <xf numFmtId="164" fontId="12" fillId="0" borderId="0" xfId="3" applyNumberFormat="1" applyFont="1" applyAlignment="1">
      <alignment horizontal="center" vertical="center"/>
    </xf>
    <xf numFmtId="164" fontId="12" fillId="6" borderId="6" xfId="3" applyNumberFormat="1" applyFont="1" applyFill="1" applyBorder="1" applyAlignment="1">
      <alignment horizontal="center" vertical="center"/>
    </xf>
    <xf numFmtId="0" fontId="12" fillId="4" borderId="27" xfId="3" applyFont="1" applyFill="1" applyBorder="1" applyAlignment="1">
      <alignment vertical="top"/>
    </xf>
    <xf numFmtId="0" fontId="16" fillId="4" borderId="0" xfId="3" applyFont="1" applyFill="1" applyAlignment="1">
      <alignment vertical="top"/>
    </xf>
    <xf numFmtId="0" fontId="30" fillId="4" borderId="27" xfId="3" applyFont="1" applyFill="1" applyBorder="1" applyAlignment="1">
      <alignment vertical="top"/>
    </xf>
    <xf numFmtId="0" fontId="23" fillId="4" borderId="5" xfId="3" applyFont="1" applyFill="1" applyBorder="1" applyAlignment="1">
      <alignment horizontal="left" vertical="top"/>
    </xf>
    <xf numFmtId="0" fontId="23" fillId="4" borderId="0" xfId="3" applyFont="1" applyFill="1" applyAlignment="1">
      <alignment horizontal="left" vertical="top"/>
    </xf>
    <xf numFmtId="0" fontId="23" fillId="4" borderId="24" xfId="3" applyFont="1" applyFill="1" applyBorder="1" applyAlignment="1">
      <alignment horizontal="left" vertical="top"/>
    </xf>
    <xf numFmtId="0" fontId="12" fillId="4" borderId="25" xfId="3" applyFont="1" applyFill="1" applyBorder="1" applyAlignment="1">
      <alignment vertical="top"/>
    </xf>
    <xf numFmtId="9" fontId="12" fillId="4" borderId="19" xfId="3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/>
    </xf>
    <xf numFmtId="0" fontId="22" fillId="0" borderId="0" xfId="3" applyFont="1"/>
    <xf numFmtId="0" fontId="22" fillId="0" borderId="6" xfId="3" applyFont="1" applyBorder="1"/>
    <xf numFmtId="0" fontId="12" fillId="0" borderId="12" xfId="3" applyFont="1" applyBorder="1"/>
    <xf numFmtId="15" fontId="11" fillId="0" borderId="0" xfId="3" applyNumberFormat="1" applyFont="1" applyAlignment="1">
      <alignment horizontal="center"/>
    </xf>
    <xf numFmtId="0" fontId="22" fillId="0" borderId="27" xfId="3" applyFont="1" applyBorder="1"/>
    <xf numFmtId="0" fontId="11" fillId="0" borderId="12" xfId="3" applyFont="1" applyBorder="1"/>
    <xf numFmtId="15" fontId="11" fillId="0" borderId="27" xfId="3" applyNumberFormat="1" applyFont="1" applyBorder="1" applyAlignment="1">
      <alignment horizontal="center"/>
    </xf>
    <xf numFmtId="0" fontId="11" fillId="0" borderId="23" xfId="3" applyFont="1" applyBorder="1"/>
    <xf numFmtId="0" fontId="12" fillId="0" borderId="24" xfId="3" applyFont="1" applyBorder="1"/>
    <xf numFmtId="15" fontId="11" fillId="0" borderId="24" xfId="3" applyNumberFormat="1" applyFont="1" applyBorder="1" applyAlignment="1">
      <alignment horizontal="center"/>
    </xf>
    <xf numFmtId="15" fontId="11" fillId="0" borderId="25" xfId="3" applyNumberFormat="1" applyFont="1" applyBorder="1" applyAlignment="1">
      <alignment horizontal="center"/>
    </xf>
    <xf numFmtId="0" fontId="12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164" fontId="12" fillId="0" borderId="8" xfId="3" quotePrefix="1" applyNumberFormat="1" applyFont="1" applyBorder="1" applyAlignment="1" applyProtection="1">
      <alignment horizontal="center" vertical="center"/>
      <protection locked="0"/>
    </xf>
    <xf numFmtId="0" fontId="12" fillId="0" borderId="26" xfId="3" applyFont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43" fontId="12" fillId="0" borderId="0" xfId="4" applyFont="1" applyFill="1"/>
    <xf numFmtId="9" fontId="12" fillId="0" borderId="0" xfId="3" applyNumberFormat="1" applyFont="1" applyAlignment="1">
      <alignment horizontal="center"/>
    </xf>
    <xf numFmtId="164" fontId="13" fillId="0" borderId="0" xfId="3" applyNumberFormat="1" applyFont="1" applyAlignment="1">
      <alignment horizontal="center"/>
    </xf>
    <xf numFmtId="0" fontId="14" fillId="0" borderId="28" xfId="3" applyFont="1" applyBorder="1" applyAlignment="1">
      <alignment wrapText="1"/>
    </xf>
    <xf numFmtId="0" fontId="14" fillId="0" borderId="29" xfId="3" applyFont="1" applyBorder="1" applyAlignment="1">
      <alignment horizontal="center" wrapText="1"/>
    </xf>
    <xf numFmtId="0" fontId="31" fillId="0" borderId="30" xfId="3" applyFont="1" applyBorder="1" applyAlignment="1">
      <alignment horizontal="center" wrapText="1"/>
    </xf>
    <xf numFmtId="0" fontId="18" fillId="2" borderId="14" xfId="3" applyFont="1" applyFill="1" applyBorder="1" applyAlignment="1">
      <alignment horizontal="center"/>
    </xf>
    <xf numFmtId="0" fontId="18" fillId="4" borderId="14" xfId="3" applyFont="1" applyFill="1" applyBorder="1" applyAlignment="1">
      <alignment horizontal="center"/>
    </xf>
    <xf numFmtId="0" fontId="18" fillId="4" borderId="0" xfId="3" applyFont="1" applyFill="1"/>
    <xf numFmtId="9" fontId="18" fillId="4" borderId="0" xfId="3" applyNumberFormat="1" applyFont="1" applyFill="1" applyAlignment="1">
      <alignment horizontal="center"/>
    </xf>
    <xf numFmtId="0" fontId="18" fillId="0" borderId="0" xfId="3" applyFont="1"/>
    <xf numFmtId="0" fontId="18" fillId="0" borderId="27" xfId="3" applyFont="1" applyBorder="1" applyAlignment="1">
      <alignment vertical="top" wrapText="1"/>
    </xf>
    <xf numFmtId="164" fontId="18" fillId="3" borderId="14" xfId="3" quotePrefix="1" applyNumberFormat="1" applyFont="1" applyFill="1" applyBorder="1" applyAlignment="1" applyProtection="1">
      <alignment horizontal="center" vertical="center"/>
      <protection locked="0"/>
    </xf>
    <xf numFmtId="9" fontId="18" fillId="0" borderId="11" xfId="3" applyNumberFormat="1" applyFont="1" applyBorder="1" applyAlignment="1">
      <alignment horizontal="center" vertical="center"/>
    </xf>
    <xf numFmtId="164" fontId="12" fillId="3" borderId="2" xfId="3" quotePrefix="1" applyNumberFormat="1" applyFont="1" applyFill="1" applyBorder="1" applyAlignment="1" applyProtection="1">
      <alignment horizontal="center" vertical="center"/>
      <protection locked="0"/>
    </xf>
    <xf numFmtId="164" fontId="18" fillId="3" borderId="2" xfId="3" quotePrefix="1" applyNumberFormat="1" applyFont="1" applyFill="1" applyBorder="1" applyAlignment="1" applyProtection="1">
      <alignment horizontal="center" vertical="center"/>
      <protection locked="0"/>
    </xf>
    <xf numFmtId="0" fontId="18" fillId="3" borderId="14" xfId="3" applyFont="1" applyFill="1" applyBorder="1"/>
    <xf numFmtId="0" fontId="32" fillId="2" borderId="14" xfId="3" applyFont="1" applyFill="1" applyBorder="1" applyAlignment="1">
      <alignment horizontal="center"/>
    </xf>
    <xf numFmtId="0" fontId="32" fillId="0" borderId="0" xfId="3" applyFont="1"/>
    <xf numFmtId="0" fontId="32" fillId="0" borderId="27" xfId="3" applyFont="1" applyBorder="1"/>
    <xf numFmtId="164" fontId="32" fillId="3" borderId="14" xfId="3" quotePrefix="1" applyNumberFormat="1" applyFont="1" applyFill="1" applyBorder="1" applyAlignment="1" applyProtection="1">
      <alignment horizontal="center" vertical="center"/>
      <protection locked="0"/>
    </xf>
    <xf numFmtId="9" fontId="32" fillId="0" borderId="11" xfId="3" applyNumberFormat="1" applyFont="1" applyBorder="1" applyAlignment="1">
      <alignment horizontal="center" vertical="center"/>
    </xf>
    <xf numFmtId="9" fontId="32" fillId="4" borderId="11" xfId="3" applyNumberFormat="1" applyFont="1" applyFill="1" applyBorder="1" applyAlignment="1">
      <alignment horizontal="center" vertical="center"/>
    </xf>
    <xf numFmtId="0" fontId="33" fillId="0" borderId="0" xfId="3" applyFont="1"/>
    <xf numFmtId="9" fontId="12" fillId="0" borderId="0" xfId="3" applyNumberFormat="1" applyFont="1" applyAlignment="1">
      <alignment horizontal="center" vertical="center"/>
    </xf>
    <xf numFmtId="0" fontId="32" fillId="4" borderId="14" xfId="3" applyFont="1" applyFill="1" applyBorder="1" applyAlignment="1">
      <alignment horizontal="center"/>
    </xf>
    <xf numFmtId="0" fontId="33" fillId="0" borderId="27" xfId="3" applyFont="1" applyBorder="1"/>
    <xf numFmtId="164" fontId="32" fillId="6" borderId="3" xfId="3" applyNumberFormat="1" applyFont="1" applyFill="1" applyBorder="1" applyAlignment="1">
      <alignment horizontal="center" vertical="center"/>
    </xf>
    <xf numFmtId="0" fontId="34" fillId="0" borderId="0" xfId="0" applyFont="1"/>
    <xf numFmtId="9" fontId="32" fillId="4" borderId="11" xfId="3" applyNumberFormat="1" applyFont="1" applyFill="1" applyBorder="1" applyAlignment="1">
      <alignment horizontal="center" vertical="center" wrapText="1"/>
    </xf>
    <xf numFmtId="0" fontId="33" fillId="0" borderId="0" xfId="3" applyFont="1" applyAlignment="1">
      <alignment vertical="top"/>
    </xf>
    <xf numFmtId="0" fontId="34" fillId="0" borderId="27" xfId="0" applyFont="1" applyBorder="1" applyAlignment="1">
      <alignment vertical="top" wrapText="1"/>
    </xf>
    <xf numFmtId="0" fontId="33" fillId="0" borderId="24" xfId="3" applyFont="1" applyBorder="1" applyAlignment="1">
      <alignment vertical="top"/>
    </xf>
    <xf numFmtId="0" fontId="32" fillId="0" borderId="25" xfId="3" applyFont="1" applyBorder="1"/>
    <xf numFmtId="9" fontId="32" fillId="4" borderId="19" xfId="3" applyNumberFormat="1" applyFont="1" applyFill="1" applyBorder="1" applyAlignment="1">
      <alignment horizontal="center" vertical="center" wrapText="1"/>
    </xf>
    <xf numFmtId="3" fontId="40" fillId="2" borderId="11" xfId="1" applyNumberFormat="1" applyFont="1" applyFill="1" applyBorder="1" applyAlignment="1" applyProtection="1">
      <alignment horizontal="center" vertical="center"/>
      <protection locked="0"/>
    </xf>
    <xf numFmtId="3" fontId="40" fillId="4" borderId="11" xfId="1" applyNumberFormat="1" applyFont="1" applyFill="1" applyBorder="1" applyAlignment="1" applyProtection="1">
      <alignment horizontal="center" vertical="center"/>
    </xf>
    <xf numFmtId="3" fontId="40" fillId="0" borderId="11" xfId="1" applyNumberFormat="1" applyFont="1" applyFill="1" applyBorder="1" applyAlignment="1" applyProtection="1">
      <alignment horizontal="center" vertical="center"/>
    </xf>
    <xf numFmtId="0" fontId="18" fillId="5" borderId="0" xfId="3" applyFont="1" applyFill="1" applyAlignment="1">
      <alignment horizontal="left"/>
    </xf>
    <xf numFmtId="0" fontId="0" fillId="0" borderId="12" xfId="0" applyBorder="1"/>
    <xf numFmtId="0" fontId="12" fillId="0" borderId="25" xfId="3" applyFont="1" applyBorder="1"/>
    <xf numFmtId="9" fontId="12" fillId="0" borderId="19" xfId="3" applyNumberFormat="1" applyFont="1" applyBorder="1" applyAlignment="1">
      <alignment horizontal="center" vertical="center"/>
    </xf>
    <xf numFmtId="9" fontId="12" fillId="0" borderId="17" xfId="3" applyNumberFormat="1" applyFont="1" applyBorder="1" applyAlignment="1">
      <alignment horizontal="center" vertical="center"/>
    </xf>
    <xf numFmtId="9" fontId="12" fillId="4" borderId="11" xfId="3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vertical="top" wrapText="1"/>
    </xf>
    <xf numFmtId="0" fontId="13" fillId="0" borderId="24" xfId="3" applyFont="1" applyBorder="1" applyAlignment="1">
      <alignment vertical="top"/>
    </xf>
    <xf numFmtId="9" fontId="12" fillId="4" borderId="19" xfId="3" applyNumberFormat="1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center" vertical="center"/>
    </xf>
    <xf numFmtId="0" fontId="13" fillId="4" borderId="9" xfId="3" applyFont="1" applyFill="1" applyBorder="1"/>
    <xf numFmtId="0" fontId="26" fillId="4" borderId="10" xfId="3" applyFont="1" applyFill="1" applyBorder="1"/>
    <xf numFmtId="0" fontId="12" fillId="4" borderId="26" xfId="3" applyFont="1" applyFill="1" applyBorder="1" applyAlignment="1">
      <alignment horizontal="center" vertical="center"/>
    </xf>
    <xf numFmtId="43" fontId="12" fillId="4" borderId="0" xfId="4" applyFont="1" applyFill="1"/>
    <xf numFmtId="164" fontId="13" fillId="4" borderId="0" xfId="3" applyNumberFormat="1" applyFont="1" applyFill="1" applyAlignment="1">
      <alignment horizontal="center"/>
    </xf>
    <xf numFmtId="0" fontId="14" fillId="10" borderId="28" xfId="3" applyFont="1" applyFill="1" applyBorder="1" applyAlignment="1">
      <alignment wrapText="1"/>
    </xf>
    <xf numFmtId="0" fontId="14" fillId="10" borderId="29" xfId="3" applyFont="1" applyFill="1" applyBorder="1" applyAlignment="1">
      <alignment horizontal="center" wrapText="1"/>
    </xf>
    <xf numFmtId="0" fontId="31" fillId="10" borderId="30" xfId="3" applyFont="1" applyFill="1" applyBorder="1" applyAlignment="1">
      <alignment horizontal="center" wrapText="1"/>
    </xf>
    <xf numFmtId="0" fontId="47" fillId="2" borderId="14" xfId="3" applyFont="1" applyFill="1" applyBorder="1" applyAlignment="1">
      <alignment horizontal="center"/>
    </xf>
    <xf numFmtId="0" fontId="47" fillId="0" borderId="0" xfId="3" applyFont="1"/>
    <xf numFmtId="0" fontId="47" fillId="0" borderId="27" xfId="3" applyFont="1" applyBorder="1" applyAlignment="1">
      <alignment vertical="top" wrapText="1"/>
    </xf>
    <xf numFmtId="164" fontId="47" fillId="3" borderId="14" xfId="3" quotePrefix="1" applyNumberFormat="1" applyFont="1" applyFill="1" applyBorder="1" applyAlignment="1" applyProtection="1">
      <alignment horizontal="center" vertical="center"/>
      <protection locked="0"/>
    </xf>
    <xf numFmtId="9" fontId="47" fillId="0" borderId="11" xfId="3" applyNumberFormat="1" applyFont="1" applyBorder="1" applyAlignment="1">
      <alignment horizontal="center" vertical="center"/>
    </xf>
    <xf numFmtId="14" fontId="20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center" vertical="top" wrapText="1"/>
    </xf>
    <xf numFmtId="0" fontId="11" fillId="2" borderId="3" xfId="3" applyFont="1" applyFill="1" applyBorder="1"/>
    <xf numFmtId="0" fontId="7" fillId="2" borderId="2" xfId="3" applyFont="1" applyFill="1" applyBorder="1" applyAlignment="1">
      <alignment horizontal="left" vertical="center" wrapText="1"/>
    </xf>
    <xf numFmtId="0" fontId="48" fillId="0" borderId="0" xfId="0" applyFont="1"/>
    <xf numFmtId="0" fontId="22" fillId="4" borderId="0" xfId="3" applyFont="1" applyFill="1" applyAlignment="1">
      <alignment vertical="top" wrapText="1"/>
    </xf>
    <xf numFmtId="0" fontId="27" fillId="4" borderId="0" xfId="3" applyFont="1" applyFill="1" applyAlignment="1">
      <alignment vertical="top"/>
    </xf>
    <xf numFmtId="0" fontId="12" fillId="4" borderId="0" xfId="3" applyFont="1" applyFill="1" applyAlignment="1">
      <alignment horizontal="left" vertical="center"/>
    </xf>
    <xf numFmtId="0" fontId="13" fillId="2" borderId="14" xfId="3" applyFont="1" applyFill="1" applyBorder="1" applyAlignment="1">
      <alignment horizontal="center"/>
    </xf>
    <xf numFmtId="0" fontId="9" fillId="2" borderId="14" xfId="3" applyFont="1" applyFill="1" applyBorder="1" applyAlignment="1">
      <alignment horizontal="center" wrapText="1"/>
    </xf>
    <xf numFmtId="0" fontId="11" fillId="4" borderId="0" xfId="3" applyFont="1" applyFill="1"/>
    <xf numFmtId="15" fontId="11" fillId="4" borderId="0" xfId="3" applyNumberFormat="1" applyFont="1" applyFill="1" applyAlignment="1">
      <alignment horizontal="center" wrapText="1"/>
    </xf>
    <xf numFmtId="0" fontId="13" fillId="4" borderId="0" xfId="3" applyFont="1" applyFill="1" applyAlignment="1">
      <alignment horizontal="center" wrapText="1"/>
    </xf>
    <xf numFmtId="0" fontId="13" fillId="4" borderId="0" xfId="3" applyFont="1" applyFill="1" applyAlignment="1">
      <alignment horizontal="center"/>
    </xf>
    <xf numFmtId="0" fontId="11" fillId="4" borderId="0" xfId="3" applyFont="1" applyFill="1" applyAlignment="1">
      <alignment horizontal="left" wrapText="1"/>
    </xf>
    <xf numFmtId="15" fontId="11" fillId="4" borderId="0" xfId="3" applyNumberFormat="1" applyFont="1" applyFill="1" applyAlignment="1">
      <alignment horizontal="center" vertical="top" wrapText="1"/>
    </xf>
    <xf numFmtId="0" fontId="13" fillId="4" borderId="0" xfId="3" applyFont="1" applyFill="1" applyAlignment="1">
      <alignment horizontal="center" vertical="top" wrapText="1"/>
    </xf>
    <xf numFmtId="0" fontId="11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" vertical="top" wrapText="1"/>
    </xf>
    <xf numFmtId="0" fontId="11" fillId="4" borderId="5" xfId="3" applyFont="1" applyFill="1" applyBorder="1" applyAlignment="1">
      <alignment horizontal="left" vertical="center"/>
    </xf>
    <xf numFmtId="164" fontId="12" fillId="6" borderId="0" xfId="3" applyNumberFormat="1" applyFont="1" applyFill="1" applyAlignment="1">
      <alignment horizontal="center" vertical="top" wrapText="1"/>
    </xf>
    <xf numFmtId="164" fontId="12" fillId="11" borderId="0" xfId="3" applyNumberFormat="1" applyFont="1" applyFill="1" applyAlignment="1">
      <alignment horizontal="center" vertical="top" wrapText="1"/>
    </xf>
    <xf numFmtId="164" fontId="12" fillId="0" borderId="0" xfId="3" applyNumberFormat="1" applyFont="1" applyAlignment="1">
      <alignment horizontal="center" vertical="top" wrapText="1"/>
    </xf>
    <xf numFmtId="164" fontId="17" fillId="2" borderId="14" xfId="3" applyNumberFormat="1" applyFont="1" applyFill="1" applyBorder="1" applyAlignment="1">
      <alignment vertical="center"/>
    </xf>
    <xf numFmtId="164" fontId="13" fillId="6" borderId="0" xfId="3" applyNumberFormat="1" applyFont="1" applyFill="1" applyAlignment="1">
      <alignment vertical="top" wrapText="1"/>
    </xf>
    <xf numFmtId="164" fontId="13" fillId="6" borderId="0" xfId="3" applyNumberFormat="1" applyFont="1" applyFill="1" applyAlignment="1">
      <alignment horizontal="center" vertical="top" wrapText="1"/>
    </xf>
    <xf numFmtId="0" fontId="12" fillId="4" borderId="24" xfId="3" applyFont="1" applyFill="1" applyBorder="1" applyAlignment="1">
      <alignment horizontal="left" vertical="center"/>
    </xf>
    <xf numFmtId="0" fontId="22" fillId="4" borderId="0" xfId="3" applyFont="1" applyFill="1" applyAlignment="1">
      <alignment vertical="center" wrapText="1"/>
    </xf>
    <xf numFmtId="0" fontId="22" fillId="4" borderId="0" xfId="3" applyFont="1" applyFill="1" applyAlignment="1">
      <alignment horizontal="center" vertical="center" wrapText="1"/>
    </xf>
    <xf numFmtId="0" fontId="12" fillId="0" borderId="5" xfId="3" applyFont="1" applyBorder="1" applyAlignment="1">
      <alignment horizontal="left" vertical="center"/>
    </xf>
    <xf numFmtId="0" fontId="22" fillId="4" borderId="0" xfId="3" applyFont="1" applyFill="1" applyAlignment="1">
      <alignment vertical="center"/>
    </xf>
    <xf numFmtId="0" fontId="15" fillId="0" borderId="0" xfId="3" applyFont="1"/>
    <xf numFmtId="164" fontId="12" fillId="5" borderId="0" xfId="3" applyNumberFormat="1" applyFont="1" applyFill="1" applyAlignment="1">
      <alignment horizontal="center" vertical="top" wrapText="1"/>
    </xf>
    <xf numFmtId="164" fontId="12" fillId="6" borderId="0" xfId="3" quotePrefix="1" applyNumberFormat="1" applyFont="1" applyFill="1" applyAlignment="1">
      <alignment horizontal="center" vertical="top" wrapText="1"/>
    </xf>
    <xf numFmtId="164" fontId="13" fillId="5" borderId="0" xfId="3" applyNumberFormat="1" applyFont="1" applyFill="1" applyAlignment="1">
      <alignment horizontal="center" vertical="top" wrapText="1"/>
    </xf>
    <xf numFmtId="164" fontId="12" fillId="0" borderId="0" xfId="3" quotePrefix="1" applyNumberFormat="1" applyFont="1" applyAlignment="1">
      <alignment horizontal="center" vertical="top" wrapText="1"/>
    </xf>
    <xf numFmtId="164" fontId="13" fillId="4" borderId="0" xfId="3" applyNumberFormat="1" applyFont="1" applyFill="1" applyAlignment="1">
      <alignment horizontal="center" vertical="top" wrapText="1"/>
    </xf>
    <xf numFmtId="164" fontId="12" fillId="12" borderId="0" xfId="3" applyNumberFormat="1" applyFont="1" applyFill="1" applyAlignment="1">
      <alignment horizontal="center" vertical="top" wrapText="1"/>
    </xf>
    <xf numFmtId="0" fontId="12" fillId="0" borderId="24" xfId="3" applyFont="1" applyBorder="1" applyAlignment="1">
      <alignment horizontal="left" vertical="center"/>
    </xf>
    <xf numFmtId="0" fontId="12" fillId="4" borderId="19" xfId="3" applyFont="1" applyFill="1" applyBorder="1" applyAlignment="1">
      <alignment horizontal="left" vertical="center"/>
    </xf>
    <xf numFmtId="164" fontId="13" fillId="6" borderId="0" xfId="3" quotePrefix="1" applyNumberFormat="1" applyFont="1" applyFill="1" applyAlignment="1">
      <alignment vertical="top" wrapText="1"/>
    </xf>
    <xf numFmtId="0" fontId="12" fillId="4" borderId="26" xfId="3" applyFont="1" applyFill="1" applyBorder="1" applyAlignment="1">
      <alignment horizontal="left" vertical="center"/>
    </xf>
    <xf numFmtId="0" fontId="28" fillId="4" borderId="0" xfId="3" applyFont="1" applyFill="1" applyAlignment="1">
      <alignment horizontal="center" vertical="top" wrapText="1"/>
    </xf>
    <xf numFmtId="0" fontId="24" fillId="4" borderId="5" xfId="3" applyFont="1" applyFill="1" applyBorder="1" applyAlignment="1">
      <alignment horizontal="left" vertical="center"/>
    </xf>
    <xf numFmtId="0" fontId="12" fillId="4" borderId="17" xfId="3" applyFont="1" applyFill="1" applyBorder="1" applyAlignment="1">
      <alignment horizontal="left" vertical="center"/>
    </xf>
    <xf numFmtId="164" fontId="12" fillId="4" borderId="0" xfId="3" applyNumberFormat="1" applyFont="1" applyFill="1"/>
    <xf numFmtId="0" fontId="29" fillId="7" borderId="17" xfId="3" applyFont="1" applyFill="1" applyBorder="1" applyAlignment="1">
      <alignment horizontal="left" vertical="center"/>
    </xf>
    <xf numFmtId="164" fontId="12" fillId="4" borderId="0" xfId="4" applyNumberFormat="1" applyFont="1" applyFill="1"/>
    <xf numFmtId="164" fontId="17" fillId="4" borderId="0" xfId="3" applyNumberFormat="1" applyFont="1" applyFill="1" applyAlignment="1">
      <alignment horizontal="center"/>
    </xf>
    <xf numFmtId="0" fontId="12" fillId="0" borderId="11" xfId="3" applyFont="1" applyBorder="1" applyAlignment="1">
      <alignment horizontal="left" vertical="center"/>
    </xf>
    <xf numFmtId="164" fontId="18" fillId="4" borderId="0" xfId="4" applyNumberFormat="1" applyFont="1" applyFill="1"/>
    <xf numFmtId="0" fontId="18" fillId="0" borderId="27" xfId="3" applyFont="1" applyBorder="1"/>
    <xf numFmtId="9" fontId="13" fillId="4" borderId="0" xfId="3" applyNumberFormat="1" applyFont="1" applyFill="1" applyAlignment="1">
      <alignment horizontal="center"/>
    </xf>
    <xf numFmtId="164" fontId="13" fillId="4" borderId="0" xfId="4" applyNumberFormat="1" applyFont="1" applyFill="1"/>
    <xf numFmtId="167" fontId="12" fillId="4" borderId="0" xfId="4" applyNumberFormat="1" applyFont="1" applyFill="1"/>
    <xf numFmtId="9" fontId="12" fillId="4" borderId="0" xfId="5" applyFont="1" applyFill="1" applyAlignment="1">
      <alignment horizontal="center"/>
    </xf>
    <xf numFmtId="0" fontId="12" fillId="4" borderId="0" xfId="3" applyFont="1" applyFill="1" applyAlignment="1">
      <alignment horizontal="left" indent="1"/>
    </xf>
    <xf numFmtId="0" fontId="12" fillId="0" borderId="17" xfId="3" applyFont="1" applyBorder="1" applyAlignment="1">
      <alignment horizontal="left" vertical="center"/>
    </xf>
    <xf numFmtId="164" fontId="12" fillId="4" borderId="0" xfId="3" applyNumberFormat="1" applyFont="1" applyFill="1" applyAlignment="1">
      <alignment horizontal="center" vertical="top" wrapText="1"/>
    </xf>
    <xf numFmtId="0" fontId="12" fillId="4" borderId="11" xfId="3" applyFont="1" applyFill="1" applyBorder="1" applyAlignment="1">
      <alignment horizontal="left" vertical="center"/>
    </xf>
    <xf numFmtId="0" fontId="12" fillId="0" borderId="0" xfId="3" applyFont="1" applyAlignment="1">
      <alignment horizontal="left" indent="1"/>
    </xf>
    <xf numFmtId="167" fontId="12" fillId="0" borderId="0" xfId="4" applyNumberFormat="1" applyFont="1" applyFill="1" applyBorder="1"/>
    <xf numFmtId="167" fontId="18" fillId="4" borderId="0" xfId="4" applyNumberFormat="1" applyFont="1" applyFill="1"/>
    <xf numFmtId="39" fontId="12" fillId="4" borderId="0" xfId="3" applyNumberFormat="1" applyFont="1" applyFill="1"/>
    <xf numFmtId="9" fontId="13" fillId="0" borderId="0" xfId="3" applyNumberFormat="1" applyFont="1" applyAlignment="1">
      <alignment horizontal="center"/>
    </xf>
    <xf numFmtId="39" fontId="12" fillId="0" borderId="0" xfId="3" applyNumberFormat="1" applyFont="1"/>
    <xf numFmtId="164" fontId="13" fillId="6" borderId="0" xfId="3" quotePrefix="1" applyNumberFormat="1" applyFont="1" applyFill="1"/>
    <xf numFmtId="0" fontId="27" fillId="4" borderId="0" xfId="3" applyFont="1" applyFill="1" applyAlignment="1">
      <alignment vertical="top" wrapText="1"/>
    </xf>
    <xf numFmtId="3" fontId="40" fillId="2" borderId="11" xfId="0" applyNumberFormat="1" applyFont="1" applyFill="1" applyBorder="1" applyAlignment="1" applyProtection="1">
      <alignment horizontal="center"/>
      <protection locked="0"/>
    </xf>
    <xf numFmtId="9" fontId="40" fillId="0" borderId="11" xfId="2" applyFont="1" applyFill="1" applyBorder="1" applyAlignment="1" applyProtection="1">
      <alignment horizontal="center"/>
    </xf>
    <xf numFmtId="9" fontId="40" fillId="4" borderId="11" xfId="2" applyFont="1" applyFill="1" applyBorder="1" applyAlignment="1" applyProtection="1">
      <alignment horizontal="center"/>
    </xf>
    <xf numFmtId="9" fontId="40" fillId="2" borderId="11" xfId="2" applyFont="1" applyFill="1" applyBorder="1" applyAlignment="1" applyProtection="1">
      <alignment horizontal="center"/>
      <protection locked="0"/>
    </xf>
    <xf numFmtId="168" fontId="40" fillId="2" borderId="11" xfId="1" applyNumberFormat="1" applyFont="1" applyFill="1" applyBorder="1" applyAlignment="1" applyProtection="1">
      <alignment horizontal="center"/>
      <protection locked="0"/>
    </xf>
    <xf numFmtId="3" fontId="40" fillId="14" borderId="11" xfId="1" applyNumberFormat="1" applyFont="1" applyFill="1" applyBorder="1" applyAlignment="1" applyProtection="1">
      <alignment horizontal="center" vertical="center"/>
    </xf>
    <xf numFmtId="3" fontId="41" fillId="4" borderId="11" xfId="1" applyNumberFormat="1" applyFont="1" applyFill="1" applyBorder="1" applyAlignment="1" applyProtection="1">
      <alignment horizontal="center" vertical="center"/>
    </xf>
    <xf numFmtId="3" fontId="41" fillId="2" borderId="11" xfId="1" applyNumberFormat="1" applyFont="1" applyFill="1" applyBorder="1" applyAlignment="1" applyProtection="1">
      <alignment horizontal="center" vertical="center"/>
      <protection locked="0"/>
    </xf>
    <xf numFmtId="3" fontId="41" fillId="0" borderId="11" xfId="1" applyNumberFormat="1" applyFont="1" applyFill="1" applyBorder="1" applyAlignment="1" applyProtection="1">
      <alignment horizontal="center" vertical="center"/>
    </xf>
    <xf numFmtId="165" fontId="19" fillId="4" borderId="0" xfId="2" applyNumberFormat="1" applyFont="1" applyFill="1" applyBorder="1" applyAlignment="1" applyProtection="1">
      <alignment horizontal="center" vertical="top"/>
    </xf>
    <xf numFmtId="168" fontId="19" fillId="4" borderId="0" xfId="1" applyNumberFormat="1" applyFont="1" applyFill="1" applyBorder="1" applyAlignment="1" applyProtection="1">
      <alignment horizontal="center"/>
    </xf>
    <xf numFmtId="165" fontId="19" fillId="4" borderId="0" xfId="2" applyNumberFormat="1" applyFont="1" applyFill="1" applyBorder="1" applyAlignment="1" applyProtection="1">
      <alignment horizontal="center"/>
    </xf>
    <xf numFmtId="165" fontId="19" fillId="4" borderId="18" xfId="2" applyNumberFormat="1" applyFont="1" applyFill="1" applyBorder="1" applyAlignment="1" applyProtection="1">
      <alignment horizontal="center"/>
    </xf>
    <xf numFmtId="9" fontId="19" fillId="4" borderId="0" xfId="2" applyFont="1" applyFill="1" applyBorder="1" applyAlignment="1" applyProtection="1">
      <alignment horizontal="center"/>
    </xf>
    <xf numFmtId="0" fontId="19" fillId="4" borderId="16" xfId="0" applyFont="1" applyFill="1" applyBorder="1" applyProtection="1">
      <protection locked="0"/>
    </xf>
    <xf numFmtId="0" fontId="19" fillId="4" borderId="18" xfId="0" applyFont="1" applyFill="1" applyBorder="1" applyProtection="1">
      <protection locked="0"/>
    </xf>
    <xf numFmtId="0" fontId="19" fillId="4" borderId="0" xfId="0" applyFont="1" applyFill="1" applyBorder="1" applyProtection="1">
      <protection locked="0"/>
    </xf>
    <xf numFmtId="0" fontId="19" fillId="4" borderId="20" xfId="0" applyFont="1" applyFill="1" applyBorder="1" applyProtection="1">
      <protection locked="0"/>
    </xf>
    <xf numFmtId="0" fontId="19" fillId="4" borderId="7" xfId="0" applyFont="1" applyFill="1" applyBorder="1" applyProtection="1">
      <protection locked="0"/>
    </xf>
    <xf numFmtId="0" fontId="19" fillId="4" borderId="22" xfId="0" applyFont="1" applyFill="1" applyBorder="1" applyProtection="1">
      <protection locked="0"/>
    </xf>
    <xf numFmtId="9" fontId="3" fillId="0" borderId="63" xfId="2" applyFont="1" applyFill="1" applyBorder="1" applyAlignment="1" applyProtection="1">
      <alignment horizontal="center" vertical="top"/>
    </xf>
    <xf numFmtId="165" fontId="19" fillId="4" borderId="18" xfId="2" applyNumberFormat="1" applyFont="1" applyFill="1" applyBorder="1" applyAlignment="1" applyProtection="1">
      <alignment horizontal="center" vertical="top"/>
    </xf>
    <xf numFmtId="165" fontId="19" fillId="4" borderId="81" xfId="2" applyNumberFormat="1" applyFont="1" applyFill="1" applyBorder="1" applyAlignment="1" applyProtection="1">
      <alignment horizontal="center" vertical="top"/>
    </xf>
    <xf numFmtId="165" fontId="19" fillId="4" borderId="76" xfId="2" applyNumberFormat="1" applyFont="1" applyFill="1" applyBorder="1" applyAlignment="1" applyProtection="1">
      <alignment horizontal="center" vertical="top"/>
    </xf>
    <xf numFmtId="9" fontId="3" fillId="0" borderId="77" xfId="2" applyFont="1" applyFill="1" applyBorder="1" applyAlignment="1" applyProtection="1">
      <alignment horizontal="center" vertical="top"/>
    </xf>
    <xf numFmtId="165" fontId="19" fillId="4" borderId="26" xfId="2" applyNumberFormat="1" applyFont="1" applyFill="1" applyBorder="1" applyAlignment="1" applyProtection="1">
      <alignment horizontal="center" vertical="top"/>
    </xf>
    <xf numFmtId="165" fontId="19" fillId="4" borderId="82" xfId="2" applyNumberFormat="1" applyFont="1" applyFill="1" applyBorder="1" applyAlignment="1" applyProtection="1">
      <alignment horizontal="center" vertical="top"/>
    </xf>
    <xf numFmtId="165" fontId="19" fillId="4" borderId="79" xfId="2" applyNumberFormat="1" applyFont="1" applyFill="1" applyBorder="1" applyAlignment="1" applyProtection="1">
      <alignment horizontal="center" vertical="top"/>
    </xf>
    <xf numFmtId="165" fontId="19" fillId="4" borderId="80" xfId="2" applyNumberFormat="1" applyFont="1" applyFill="1" applyBorder="1" applyAlignment="1" applyProtection="1">
      <alignment horizontal="center" vertical="top"/>
    </xf>
    <xf numFmtId="165" fontId="19" fillId="4" borderId="48" xfId="2" applyNumberFormat="1" applyFont="1" applyFill="1" applyBorder="1" applyAlignment="1" applyProtection="1">
      <alignment horizontal="center" vertical="top"/>
    </xf>
    <xf numFmtId="0" fontId="67" fillId="4" borderId="0" xfId="0" applyFont="1" applyFill="1" applyProtection="1"/>
    <xf numFmtId="0" fontId="19" fillId="4" borderId="0" xfId="0" applyFont="1" applyFill="1" applyProtection="1"/>
    <xf numFmtId="0" fontId="19" fillId="0" borderId="0" xfId="0" applyFont="1" applyProtection="1"/>
    <xf numFmtId="0" fontId="3" fillId="0" borderId="0" xfId="0" applyFont="1" applyAlignment="1" applyProtection="1">
      <alignment vertical="top"/>
    </xf>
    <xf numFmtId="0" fontId="67" fillId="4" borderId="0" xfId="0" applyFont="1" applyFill="1" applyAlignment="1" applyProtection="1">
      <alignment horizontal="left" vertical="center" wrapText="1"/>
    </xf>
    <xf numFmtId="0" fontId="67" fillId="4" borderId="0" xfId="0" applyFont="1" applyFill="1" applyAlignment="1" applyProtection="1">
      <alignment vertical="top"/>
    </xf>
    <xf numFmtId="0" fontId="19" fillId="4" borderId="0" xfId="0" applyFont="1" applyFill="1" applyAlignment="1" applyProtection="1">
      <alignment vertical="top"/>
    </xf>
    <xf numFmtId="0" fontId="67" fillId="4" borderId="50" xfId="0" applyFont="1" applyFill="1" applyBorder="1" applyAlignment="1" applyProtection="1">
      <alignment vertical="top"/>
    </xf>
    <xf numFmtId="0" fontId="67" fillId="4" borderId="74" xfId="0" applyFont="1" applyFill="1" applyBorder="1" applyAlignment="1" applyProtection="1">
      <alignment horizontal="left" vertical="top"/>
    </xf>
    <xf numFmtId="0" fontId="67" fillId="4" borderId="77" xfId="0" applyFont="1" applyFill="1" applyBorder="1" applyAlignment="1" applyProtection="1">
      <alignment horizontal="left" vertical="top" wrapText="1"/>
    </xf>
    <xf numFmtId="0" fontId="67" fillId="4" borderId="77" xfId="0" applyFont="1" applyFill="1" applyBorder="1" applyAlignment="1" applyProtection="1">
      <alignment vertical="top" wrapText="1"/>
    </xf>
    <xf numFmtId="0" fontId="67" fillId="4" borderId="59" xfId="0" applyFont="1" applyFill="1" applyBorder="1" applyAlignment="1" applyProtection="1">
      <alignment vertical="top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center" vertical="center" wrapText="1"/>
    </xf>
    <xf numFmtId="0" fontId="3" fillId="6" borderId="45" xfId="0" applyFont="1" applyFill="1" applyBorder="1" applyAlignment="1" applyProtection="1">
      <alignment horizontal="center" vertical="center" wrapText="1"/>
    </xf>
    <xf numFmtId="0" fontId="67" fillId="4" borderId="73" xfId="0" applyFont="1" applyFill="1" applyBorder="1" applyAlignment="1" applyProtection="1">
      <alignment vertical="top"/>
    </xf>
    <xf numFmtId="0" fontId="67" fillId="4" borderId="66" xfId="0" applyFont="1" applyFill="1" applyBorder="1" applyAlignment="1" applyProtection="1">
      <alignment vertical="top"/>
    </xf>
    <xf numFmtId="0" fontId="67" fillId="4" borderId="78" xfId="0" applyFont="1" applyFill="1" applyBorder="1" applyAlignment="1" applyProtection="1">
      <alignment horizontal="center" vertical="top" wrapText="1"/>
    </xf>
    <xf numFmtId="0" fontId="67" fillId="4" borderId="75" xfId="0" applyFont="1" applyFill="1" applyBorder="1" applyAlignment="1" applyProtection="1">
      <alignment horizontal="center" vertical="top" wrapText="1"/>
    </xf>
    <xf numFmtId="0" fontId="19" fillId="4" borderId="16" xfId="0" applyFont="1" applyFill="1" applyBorder="1" applyProtection="1"/>
    <xf numFmtId="0" fontId="19" fillId="4" borderId="0" xfId="0" applyFont="1" applyFill="1" applyAlignment="1" applyProtection="1">
      <alignment horizontal="center"/>
    </xf>
    <xf numFmtId="0" fontId="67" fillId="4" borderId="68" xfId="0" applyFont="1" applyFill="1" applyBorder="1" applyAlignment="1" applyProtection="1">
      <alignment vertical="top"/>
    </xf>
    <xf numFmtId="0" fontId="19" fillId="4" borderId="79" xfId="0" applyFont="1" applyFill="1" applyBorder="1" applyAlignment="1" applyProtection="1">
      <alignment horizontal="center" vertical="top" wrapText="1"/>
    </xf>
    <xf numFmtId="0" fontId="19" fillId="4" borderId="76" xfId="0" applyFont="1" applyFill="1" applyBorder="1" applyAlignment="1" applyProtection="1">
      <alignment horizontal="center" vertical="top" wrapText="1"/>
    </xf>
    <xf numFmtId="165" fontId="19" fillId="4" borderId="48" xfId="0" applyNumberFormat="1" applyFont="1" applyFill="1" applyBorder="1" applyAlignment="1" applyProtection="1">
      <alignment horizontal="center"/>
    </xf>
    <xf numFmtId="0" fontId="67" fillId="4" borderId="16" xfId="0" applyFont="1" applyFill="1" applyBorder="1" applyAlignment="1" applyProtection="1">
      <alignment vertical="top"/>
    </xf>
    <xf numFmtId="0" fontId="67" fillId="4" borderId="46" xfId="0" applyFont="1" applyFill="1" applyBorder="1" applyAlignment="1" applyProtection="1">
      <alignment vertical="top"/>
    </xf>
    <xf numFmtId="0" fontId="19" fillId="4" borderId="80" xfId="0" applyFont="1" applyFill="1" applyBorder="1" applyAlignment="1" applyProtection="1">
      <alignment horizontal="center" vertical="top" wrapText="1"/>
    </xf>
    <xf numFmtId="0" fontId="19" fillId="4" borderId="48" xfId="0" applyFont="1" applyFill="1" applyBorder="1" applyAlignment="1" applyProtection="1">
      <alignment horizontal="center" vertical="top" wrapText="1"/>
    </xf>
    <xf numFmtId="0" fontId="67" fillId="4" borderId="70" xfId="0" applyFont="1" applyFill="1" applyBorder="1" applyAlignment="1" applyProtection="1">
      <alignment vertical="top"/>
    </xf>
    <xf numFmtId="0" fontId="67" fillId="4" borderId="71" xfId="0" applyFont="1" applyFill="1" applyBorder="1" applyAlignment="1" applyProtection="1">
      <alignment vertical="top"/>
    </xf>
    <xf numFmtId="0" fontId="67" fillId="4" borderId="72" xfId="0" applyFont="1" applyFill="1" applyBorder="1" applyAlignment="1" applyProtection="1">
      <alignment vertical="top"/>
    </xf>
    <xf numFmtId="0" fontId="19" fillId="4" borderId="0" xfId="0" applyFont="1" applyFill="1" applyAlignment="1" applyProtection="1">
      <alignment horizontal="center" vertical="top"/>
    </xf>
    <xf numFmtId="0" fontId="19" fillId="4" borderId="61" xfId="0" applyFont="1" applyFill="1" applyBorder="1" applyAlignment="1" applyProtection="1">
      <alignment vertical="top"/>
    </xf>
    <xf numFmtId="0" fontId="19" fillId="4" borderId="62" xfId="0" applyFont="1" applyFill="1" applyBorder="1" applyAlignment="1" applyProtection="1">
      <alignment vertical="top"/>
    </xf>
    <xf numFmtId="0" fontId="72" fillId="0" borderId="16" xfId="0" applyFont="1" applyBorder="1" applyAlignment="1" applyProtection="1">
      <alignment vertical="top"/>
    </xf>
    <xf numFmtId="0" fontId="19" fillId="4" borderId="0" xfId="0" applyFont="1" applyFill="1" applyBorder="1" applyAlignment="1" applyProtection="1">
      <alignment vertical="top"/>
    </xf>
    <xf numFmtId="0" fontId="19" fillId="4" borderId="16" xfId="0" applyFont="1" applyFill="1" applyBorder="1" applyAlignment="1" applyProtection="1">
      <alignment vertical="top"/>
    </xf>
    <xf numFmtId="0" fontId="67" fillId="4" borderId="20" xfId="0" applyFont="1" applyFill="1" applyBorder="1" applyAlignment="1" applyProtection="1">
      <alignment vertical="top"/>
    </xf>
    <xf numFmtId="0" fontId="19" fillId="4" borderId="7" xfId="0" applyFont="1" applyFill="1" applyBorder="1" applyAlignment="1" applyProtection="1">
      <alignment vertical="top"/>
    </xf>
    <xf numFmtId="0" fontId="67" fillId="4" borderId="52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19" fillId="4" borderId="54" xfId="0" applyFont="1" applyFill="1" applyBorder="1" applyAlignment="1" applyProtection="1">
      <alignment horizontal="left"/>
    </xf>
    <xf numFmtId="0" fontId="19" fillId="4" borderId="0" xfId="0" applyFont="1" applyFill="1" applyAlignment="1" applyProtection="1">
      <alignment horizontal="left" vertical="top" wrapText="1"/>
    </xf>
    <xf numFmtId="0" fontId="19" fillId="4" borderId="0" xfId="0" applyFont="1" applyFill="1" applyAlignment="1" applyProtection="1">
      <alignment horizontal="left"/>
    </xf>
    <xf numFmtId="0" fontId="0" fillId="0" borderId="0" xfId="0" applyProtection="1">
      <protection locked="0"/>
    </xf>
    <xf numFmtId="0" fontId="19" fillId="4" borderId="61" xfId="0" applyFont="1" applyFill="1" applyBorder="1" applyAlignment="1" applyProtection="1">
      <alignment horizontal="right"/>
      <protection locked="0"/>
    </xf>
    <xf numFmtId="0" fontId="19" fillId="4" borderId="62" xfId="0" applyFont="1" applyFill="1" applyBorder="1" applyAlignment="1" applyProtection="1">
      <alignment horizontal="right"/>
      <protection locked="0"/>
    </xf>
    <xf numFmtId="165" fontId="19" fillId="4" borderId="63" xfId="0" applyNumberFormat="1" applyFont="1" applyFill="1" applyBorder="1" applyAlignment="1" applyProtection="1">
      <alignment horizontal="center"/>
      <protection locked="0"/>
    </xf>
    <xf numFmtId="0" fontId="19" fillId="4" borderId="16" xfId="0" applyFont="1" applyFill="1" applyBorder="1" applyAlignment="1" applyProtection="1">
      <alignment horizontal="right"/>
      <protection locked="0"/>
    </xf>
    <xf numFmtId="0" fontId="19" fillId="4" borderId="0" xfId="0" applyFont="1" applyFill="1" applyBorder="1" applyAlignment="1" applyProtection="1">
      <alignment horizontal="right"/>
      <protection locked="0"/>
    </xf>
    <xf numFmtId="165" fontId="19" fillId="4" borderId="18" xfId="0" applyNumberFormat="1" applyFont="1" applyFill="1" applyBorder="1" applyAlignment="1" applyProtection="1">
      <alignment horizontal="center"/>
      <protection locked="0"/>
    </xf>
    <xf numFmtId="0" fontId="39" fillId="4" borderId="0" xfId="0" applyFont="1" applyFill="1" applyAlignment="1" applyProtection="1">
      <alignment vertical="top"/>
    </xf>
    <xf numFmtId="1" fontId="39" fillId="4" borderId="0" xfId="0" applyNumberFormat="1" applyFont="1" applyFill="1" applyAlignment="1" applyProtection="1">
      <alignment vertical="top" wrapText="1"/>
    </xf>
    <xf numFmtId="0" fontId="37" fillId="4" borderId="0" xfId="0" applyFont="1" applyFill="1" applyProtection="1"/>
    <xf numFmtId="0" fontId="39" fillId="4" borderId="0" xfId="0" applyFont="1" applyFill="1" applyProtection="1"/>
    <xf numFmtId="0" fontId="37" fillId="4" borderId="0" xfId="0" applyFont="1" applyFill="1" applyAlignment="1" applyProtection="1">
      <alignment horizontal="left"/>
    </xf>
    <xf numFmtId="0" fontId="52" fillId="4" borderId="0" xfId="0" applyFont="1" applyFill="1" applyProtection="1"/>
    <xf numFmtId="0" fontId="39" fillId="4" borderId="24" xfId="0" applyFont="1" applyFill="1" applyBorder="1" applyProtection="1"/>
    <xf numFmtId="0" fontId="39" fillId="4" borderId="24" xfId="0" applyFont="1" applyFill="1" applyBorder="1" applyAlignment="1" applyProtection="1">
      <alignment horizontal="center"/>
    </xf>
    <xf numFmtId="0" fontId="39" fillId="4" borderId="0" xfId="0" applyFont="1" applyFill="1" applyAlignment="1" applyProtection="1">
      <alignment vertical="center"/>
    </xf>
    <xf numFmtId="0" fontId="40" fillId="4" borderId="0" xfId="0" applyFont="1" applyFill="1" applyAlignment="1" applyProtection="1">
      <alignment vertical="top"/>
    </xf>
    <xf numFmtId="1" fontId="40" fillId="4" borderId="17" xfId="0" applyNumberFormat="1" applyFont="1" applyFill="1" applyBorder="1" applyAlignment="1" applyProtection="1">
      <alignment horizontal="center" vertical="top" wrapText="1"/>
    </xf>
    <xf numFmtId="0" fontId="42" fillId="4" borderId="4" xfId="0" applyFont="1" applyFill="1" applyBorder="1" applyAlignment="1" applyProtection="1">
      <alignment vertical="top"/>
    </xf>
    <xf numFmtId="0" fontId="40" fillId="4" borderId="5" xfId="0" applyFont="1" applyFill="1" applyBorder="1" applyAlignment="1" applyProtection="1">
      <alignment vertical="top"/>
    </xf>
    <xf numFmtId="0" fontId="40" fillId="4" borderId="6" xfId="0" applyFont="1" applyFill="1" applyBorder="1" applyAlignment="1" applyProtection="1">
      <alignment vertical="top"/>
    </xf>
    <xf numFmtId="0" fontId="40" fillId="4" borderId="0" xfId="0" applyFont="1" applyFill="1" applyProtection="1"/>
    <xf numFmtId="1" fontId="40" fillId="4" borderId="11" xfId="0" applyNumberFormat="1" applyFont="1" applyFill="1" applyBorder="1" applyAlignment="1" applyProtection="1">
      <alignment horizontal="center" vertical="top" wrapText="1"/>
    </xf>
    <xf numFmtId="0" fontId="42" fillId="0" borderId="12" xfId="0" applyFont="1" applyBorder="1" applyAlignment="1" applyProtection="1">
      <alignment vertical="top"/>
    </xf>
    <xf numFmtId="0" fontId="40" fillId="4" borderId="27" xfId="0" applyFont="1" applyFill="1" applyBorder="1" applyAlignment="1" applyProtection="1">
      <alignment vertical="top"/>
    </xf>
    <xf numFmtId="0" fontId="42" fillId="4" borderId="12" xfId="0" applyFont="1" applyFill="1" applyBorder="1" applyAlignment="1" applyProtection="1">
      <alignment vertical="top"/>
    </xf>
    <xf numFmtId="0" fontId="40" fillId="4" borderId="12" xfId="0" applyFont="1" applyFill="1" applyBorder="1" applyAlignment="1" applyProtection="1">
      <alignment vertical="top"/>
    </xf>
    <xf numFmtId="0" fontId="40" fillId="4" borderId="11" xfId="0" applyFont="1" applyFill="1" applyBorder="1" applyAlignment="1" applyProtection="1">
      <alignment vertical="top"/>
    </xf>
    <xf numFmtId="1" fontId="40" fillId="14" borderId="12" xfId="0" quotePrefix="1" applyNumberFormat="1" applyFont="1" applyFill="1" applyBorder="1" applyAlignment="1" applyProtection="1">
      <alignment horizontal="center" vertical="top"/>
    </xf>
    <xf numFmtId="1" fontId="40" fillId="4" borderId="12" xfId="0" quotePrefix="1" applyNumberFormat="1" applyFont="1" applyFill="1" applyBorder="1" applyAlignment="1" applyProtection="1">
      <alignment horizontal="center" vertical="top" wrapText="1"/>
    </xf>
    <xf numFmtId="0" fontId="41" fillId="4" borderId="12" xfId="0" applyFont="1" applyFill="1" applyBorder="1" applyAlignment="1" applyProtection="1">
      <alignment vertical="top"/>
    </xf>
    <xf numFmtId="1" fontId="40" fillId="4" borderId="12" xfId="0" applyNumberFormat="1" applyFont="1" applyFill="1" applyBorder="1" applyAlignment="1" applyProtection="1">
      <alignment horizontal="center"/>
    </xf>
    <xf numFmtId="0" fontId="40" fillId="4" borderId="11" xfId="0" applyFont="1" applyFill="1" applyBorder="1" applyAlignment="1" applyProtection="1">
      <alignment horizontal="center" vertical="top" wrapText="1"/>
    </xf>
    <xf numFmtId="0" fontId="54" fillId="4" borderId="0" xfId="0" applyFont="1" applyFill="1" applyAlignment="1" applyProtection="1">
      <alignment vertical="top"/>
    </xf>
    <xf numFmtId="0" fontId="41" fillId="4" borderId="0" xfId="0" applyFont="1" applyFill="1" applyAlignment="1" applyProtection="1">
      <alignment vertical="top"/>
    </xf>
    <xf numFmtId="0" fontId="41" fillId="4" borderId="27" xfId="0" applyFont="1" applyFill="1" applyBorder="1" applyAlignment="1" applyProtection="1">
      <alignment vertical="top"/>
    </xf>
    <xf numFmtId="0" fontId="43" fillId="0" borderId="0" xfId="0" applyFont="1" applyProtection="1"/>
    <xf numFmtId="1" fontId="64" fillId="4" borderId="12" xfId="0" applyNumberFormat="1" applyFont="1" applyFill="1" applyBorder="1" applyAlignment="1" applyProtection="1">
      <alignment horizontal="center"/>
    </xf>
    <xf numFmtId="1" fontId="41" fillId="4" borderId="12" xfId="0" applyNumberFormat="1" applyFont="1" applyFill="1" applyBorder="1" applyAlignment="1" applyProtection="1">
      <alignment horizontal="center" vertical="top" wrapText="1"/>
    </xf>
    <xf numFmtId="0" fontId="41" fillId="4" borderId="0" xfId="0" applyFont="1" applyFill="1" applyProtection="1"/>
    <xf numFmtId="0" fontId="41" fillId="0" borderId="0" xfId="0" applyFont="1" applyProtection="1"/>
    <xf numFmtId="0" fontId="40" fillId="4" borderId="0" xfId="0" applyFont="1" applyFill="1" applyAlignment="1" applyProtection="1">
      <alignment horizontal="center" vertical="top"/>
    </xf>
    <xf numFmtId="0" fontId="40" fillId="4" borderId="11" xfId="0" applyFont="1" applyFill="1" applyBorder="1" applyAlignment="1" applyProtection="1">
      <alignment horizontal="center" vertical="top"/>
    </xf>
    <xf numFmtId="0" fontId="58" fillId="4" borderId="0" xfId="0" applyFont="1" applyFill="1" applyAlignment="1" applyProtection="1">
      <alignment horizontal="center" vertical="top"/>
    </xf>
    <xf numFmtId="0" fontId="41" fillId="4" borderId="12" xfId="0" applyFont="1" applyFill="1" applyBorder="1" applyAlignment="1" applyProtection="1">
      <alignment horizontal="center" vertical="top"/>
    </xf>
    <xf numFmtId="0" fontId="58" fillId="4" borderId="12" xfId="0" applyFont="1" applyFill="1" applyBorder="1" applyAlignment="1" applyProtection="1">
      <alignment vertical="top"/>
    </xf>
    <xf numFmtId="0" fontId="58" fillId="4" borderId="0" xfId="0" applyFont="1" applyFill="1" applyAlignment="1" applyProtection="1">
      <alignment vertical="top"/>
    </xf>
    <xf numFmtId="0" fontId="58" fillId="4" borderId="27" xfId="0" applyFont="1" applyFill="1" applyBorder="1" applyAlignment="1" applyProtection="1">
      <alignment vertical="top"/>
    </xf>
    <xf numFmtId="0" fontId="58" fillId="4" borderId="11" xfId="0" applyFont="1" applyFill="1" applyBorder="1" applyAlignment="1" applyProtection="1">
      <alignment vertical="top"/>
    </xf>
    <xf numFmtId="0" fontId="40" fillId="4" borderId="12" xfId="0" applyFont="1" applyFill="1" applyBorder="1" applyAlignment="1" applyProtection="1">
      <alignment horizontal="center" vertical="top"/>
    </xf>
    <xf numFmtId="0" fontId="54" fillId="4" borderId="0" xfId="0" applyFont="1" applyFill="1" applyProtection="1"/>
    <xf numFmtId="1" fontId="40" fillId="4" borderId="12" xfId="0" quotePrefix="1" applyNumberFormat="1" applyFont="1" applyFill="1" applyBorder="1" applyAlignment="1" applyProtection="1">
      <alignment horizontal="center" vertical="top"/>
    </xf>
    <xf numFmtId="0" fontId="43" fillId="0" borderId="0" xfId="0" applyFont="1" applyAlignment="1" applyProtection="1">
      <alignment vertical="top"/>
    </xf>
    <xf numFmtId="1" fontId="40" fillId="4" borderId="12" xfId="0" applyNumberFormat="1" applyFont="1" applyFill="1" applyBorder="1" applyAlignment="1" applyProtection="1">
      <alignment horizontal="center" vertical="top"/>
    </xf>
    <xf numFmtId="1" fontId="40" fillId="4" borderId="12" xfId="0" applyNumberFormat="1" applyFont="1" applyFill="1" applyBorder="1" applyAlignment="1" applyProtection="1">
      <alignment horizontal="center" vertical="top" wrapText="1"/>
    </xf>
    <xf numFmtId="0" fontId="43" fillId="4" borderId="0" xfId="0" applyFont="1" applyFill="1" applyProtection="1"/>
    <xf numFmtId="0" fontId="40" fillId="4" borderId="27" xfId="0" applyFont="1" applyFill="1" applyBorder="1" applyProtection="1"/>
    <xf numFmtId="0" fontId="41" fillId="4" borderId="0" xfId="0" applyFont="1" applyFill="1" applyAlignment="1" applyProtection="1"/>
    <xf numFmtId="0" fontId="41" fillId="4" borderId="27" xfId="0" applyFont="1" applyFill="1" applyBorder="1" applyAlignment="1" applyProtection="1"/>
    <xf numFmtId="1" fontId="58" fillId="4" borderId="0" xfId="0" applyNumberFormat="1" applyFont="1" applyFill="1" applyAlignment="1" applyProtection="1">
      <alignment horizontal="center" vertical="top"/>
    </xf>
    <xf numFmtId="1" fontId="41" fillId="4" borderId="12" xfId="0" applyNumberFormat="1" applyFont="1" applyFill="1" applyBorder="1" applyAlignment="1" applyProtection="1">
      <alignment horizontal="center" vertical="top"/>
    </xf>
    <xf numFmtId="0" fontId="19" fillId="4" borderId="27" xfId="0" applyFont="1" applyFill="1" applyBorder="1" applyAlignment="1" applyProtection="1">
      <alignment vertical="top"/>
    </xf>
    <xf numFmtId="1" fontId="40" fillId="4" borderId="0" xfId="0" applyNumberFormat="1" applyFont="1" applyFill="1" applyAlignment="1" applyProtection="1">
      <alignment horizontal="center" vertical="top"/>
    </xf>
    <xf numFmtId="0" fontId="41" fillId="4" borderId="0" xfId="0" applyFont="1" applyFill="1" applyAlignment="1" applyProtection="1">
      <alignment vertical="top" wrapText="1"/>
    </xf>
    <xf numFmtId="1" fontId="64" fillId="4" borderId="0" xfId="0" applyNumberFormat="1" applyFont="1" applyFill="1" applyAlignment="1" applyProtection="1">
      <alignment horizontal="center" vertical="top"/>
    </xf>
    <xf numFmtId="0" fontId="64" fillId="0" borderId="12" xfId="0" applyFont="1" applyFill="1" applyBorder="1" applyAlignment="1" applyProtection="1">
      <alignment vertical="top"/>
    </xf>
    <xf numFmtId="0" fontId="43" fillId="4" borderId="0" xfId="0" applyFont="1" applyFill="1" applyBorder="1" applyAlignment="1" applyProtection="1">
      <alignment horizontal="left" vertical="top"/>
    </xf>
    <xf numFmtId="0" fontId="66" fillId="4" borderId="0" xfId="0" applyFont="1" applyFill="1" applyProtection="1"/>
    <xf numFmtId="0" fontId="64" fillId="4" borderId="12" xfId="0" applyFont="1" applyFill="1" applyBorder="1" applyAlignment="1" applyProtection="1">
      <alignment vertical="top"/>
    </xf>
    <xf numFmtId="0" fontId="64" fillId="4" borderId="0" xfId="0" applyFont="1" applyFill="1" applyAlignment="1" applyProtection="1">
      <alignment vertical="top"/>
    </xf>
    <xf numFmtId="0" fontId="64" fillId="4" borderId="27" xfId="0" applyFont="1" applyFill="1" applyBorder="1" applyAlignment="1" applyProtection="1">
      <alignment vertical="top"/>
    </xf>
    <xf numFmtId="0" fontId="64" fillId="4" borderId="11" xfId="0" applyFont="1" applyFill="1" applyBorder="1" applyAlignment="1" applyProtection="1">
      <alignment vertical="top"/>
    </xf>
    <xf numFmtId="1" fontId="40" fillId="4" borderId="19" xfId="0" applyNumberFormat="1" applyFont="1" applyFill="1" applyBorder="1" applyAlignment="1" applyProtection="1">
      <alignment horizontal="center" vertical="top" wrapText="1"/>
    </xf>
    <xf numFmtId="0" fontId="40" fillId="4" borderId="12" xfId="0" applyFont="1" applyFill="1" applyBorder="1" applyProtection="1"/>
    <xf numFmtId="0" fontId="40" fillId="4" borderId="11" xfId="0" applyFont="1" applyFill="1" applyBorder="1" applyProtection="1"/>
    <xf numFmtId="0" fontId="40" fillId="9" borderId="41" xfId="0" applyFont="1" applyFill="1" applyBorder="1" applyProtection="1"/>
    <xf numFmtId="0" fontId="41" fillId="9" borderId="42" xfId="0" applyFont="1" applyFill="1" applyBorder="1" applyProtection="1"/>
    <xf numFmtId="0" fontId="40" fillId="9" borderId="42" xfId="0" applyFont="1" applyFill="1" applyBorder="1" applyProtection="1"/>
    <xf numFmtId="0" fontId="40" fillId="9" borderId="43" xfId="0" applyFont="1" applyFill="1" applyBorder="1" applyProtection="1"/>
    <xf numFmtId="0" fontId="40" fillId="9" borderId="39" xfId="0" applyFont="1" applyFill="1" applyBorder="1" applyProtection="1"/>
    <xf numFmtId="0" fontId="42" fillId="14" borderId="12" xfId="0" applyFont="1" applyFill="1" applyBorder="1" applyProtection="1"/>
    <xf numFmtId="0" fontId="40" fillId="14" borderId="0" xfId="0" applyFont="1" applyFill="1" applyProtection="1"/>
    <xf numFmtId="0" fontId="40" fillId="14" borderId="27" xfId="0" applyFont="1" applyFill="1" applyBorder="1" applyProtection="1"/>
    <xf numFmtId="1" fontId="40" fillId="14" borderId="12" xfId="0" applyNumberFormat="1" applyFont="1" applyFill="1" applyBorder="1" applyAlignment="1" applyProtection="1">
      <alignment horizontal="center"/>
    </xf>
    <xf numFmtId="0" fontId="40" fillId="14" borderId="12" xfId="0" applyFont="1" applyFill="1" applyBorder="1" applyProtection="1"/>
    <xf numFmtId="0" fontId="43" fillId="14" borderId="0" xfId="0" applyFont="1" applyFill="1" applyProtection="1"/>
    <xf numFmtId="0" fontId="55" fillId="0" borderId="0" xfId="0" applyFont="1" applyProtection="1"/>
    <xf numFmtId="0" fontId="55" fillId="4" borderId="0" xfId="0" applyFont="1" applyFill="1" applyProtection="1"/>
    <xf numFmtId="1" fontId="40" fillId="14" borderId="12" xfId="0" applyNumberFormat="1" applyFont="1" applyFill="1" applyBorder="1" applyAlignment="1" applyProtection="1">
      <alignment horizontal="center" vertical="top"/>
    </xf>
    <xf numFmtId="0" fontId="41" fillId="14" borderId="0" xfId="0" applyFont="1" applyFill="1" applyAlignment="1" applyProtection="1">
      <alignment vertical="top"/>
    </xf>
    <xf numFmtId="0" fontId="40" fillId="4" borderId="0" xfId="0" applyFont="1" applyFill="1" applyAlignment="1" applyProtection="1">
      <alignment vertical="top" wrapText="1"/>
    </xf>
    <xf numFmtId="0" fontId="40" fillId="14" borderId="0" xfId="0" applyFont="1" applyFill="1" applyAlignment="1" applyProtection="1">
      <alignment vertical="top"/>
    </xf>
    <xf numFmtId="0" fontId="42" fillId="0" borderId="0" xfId="0" applyFont="1" applyProtection="1"/>
    <xf numFmtId="0" fontId="40" fillId="0" borderId="0" xfId="0" applyFont="1" applyProtection="1"/>
    <xf numFmtId="0" fontId="45" fillId="4" borderId="27" xfId="0" applyFont="1" applyFill="1" applyBorder="1" applyProtection="1"/>
    <xf numFmtId="0" fontId="45" fillId="4" borderId="0" xfId="0" applyFont="1" applyFill="1" applyProtection="1"/>
    <xf numFmtId="0" fontId="42" fillId="4" borderId="0" xfId="0" applyFont="1" applyFill="1" applyProtection="1"/>
    <xf numFmtId="169" fontId="40" fillId="4" borderId="0" xfId="0" applyNumberFormat="1" applyFont="1" applyFill="1" applyProtection="1"/>
    <xf numFmtId="170" fontId="40" fillId="4" borderId="0" xfId="0" applyNumberFormat="1" applyFont="1" applyFill="1" applyProtection="1"/>
    <xf numFmtId="0" fontId="41" fillId="4" borderId="27" xfId="0" applyFont="1" applyFill="1" applyBorder="1" applyProtection="1"/>
    <xf numFmtId="0" fontId="41" fillId="14" borderId="0" xfId="0" applyFont="1" applyFill="1" applyProtection="1"/>
    <xf numFmtId="0" fontId="46" fillId="4" borderId="0" xfId="0" applyFont="1" applyFill="1" applyProtection="1"/>
    <xf numFmtId="0" fontId="42" fillId="4" borderId="12" xfId="0" applyFont="1" applyFill="1" applyBorder="1" applyProtection="1"/>
    <xf numFmtId="1" fontId="40" fillId="4" borderId="49" xfId="0" applyNumberFormat="1" applyFont="1" applyFill="1" applyBorder="1" applyAlignment="1" applyProtection="1">
      <alignment vertical="top" wrapText="1"/>
    </xf>
    <xf numFmtId="1" fontId="40" fillId="0" borderId="11" xfId="0" applyNumberFormat="1" applyFont="1" applyBorder="1" applyAlignment="1" applyProtection="1">
      <alignment horizontal="center" vertical="top" wrapText="1"/>
    </xf>
    <xf numFmtId="1" fontId="40" fillId="4" borderId="11" xfId="0" applyNumberFormat="1" applyFont="1" applyFill="1" applyBorder="1" applyAlignment="1" applyProtection="1">
      <alignment horizontal="center"/>
    </xf>
    <xf numFmtId="1" fontId="40" fillId="4" borderId="19" xfId="0" applyNumberFormat="1" applyFont="1" applyFill="1" applyBorder="1" applyAlignment="1" applyProtection="1">
      <alignment horizontal="center"/>
    </xf>
    <xf numFmtId="0" fontId="40" fillId="4" borderId="24" xfId="0" applyFont="1" applyFill="1" applyBorder="1" applyAlignment="1" applyProtection="1">
      <alignment vertical="top"/>
    </xf>
    <xf numFmtId="1" fontId="40" fillId="9" borderId="14" xfId="0" applyNumberFormat="1" applyFont="1" applyFill="1" applyBorder="1" applyAlignment="1" applyProtection="1">
      <alignment vertical="top" wrapText="1"/>
    </xf>
    <xf numFmtId="0" fontId="40" fillId="9" borderId="2" xfId="0" applyFont="1" applyFill="1" applyBorder="1" applyProtection="1"/>
    <xf numFmtId="0" fontId="40" fillId="9" borderId="1" xfId="0" applyFont="1" applyFill="1" applyBorder="1" applyProtection="1"/>
    <xf numFmtId="0" fontId="40" fillId="9" borderId="3" xfId="0" applyFont="1" applyFill="1" applyBorder="1" applyProtection="1"/>
    <xf numFmtId="0" fontId="40" fillId="9" borderId="14" xfId="0" applyFont="1" applyFill="1" applyBorder="1" applyProtection="1"/>
    <xf numFmtId="1" fontId="40" fillId="4" borderId="0" xfId="0" applyNumberFormat="1" applyFont="1" applyFill="1" applyAlignment="1" applyProtection="1">
      <alignment vertical="top" wrapText="1"/>
    </xf>
    <xf numFmtId="0" fontId="36" fillId="4" borderId="0" xfId="0" applyFont="1" applyFill="1" applyProtection="1"/>
    <xf numFmtId="0" fontId="35" fillId="4" borderId="0" xfId="0" applyFont="1" applyFill="1" applyProtection="1"/>
    <xf numFmtId="3" fontId="35" fillId="4" borderId="0" xfId="0" applyNumberFormat="1" applyFont="1" applyFill="1" applyAlignment="1" applyProtection="1">
      <alignment horizontal="right"/>
    </xf>
    <xf numFmtId="0" fontId="35" fillId="4" borderId="0" xfId="0" applyFont="1" applyFill="1" applyAlignment="1" applyProtection="1">
      <alignment horizontal="right"/>
    </xf>
    <xf numFmtId="3" fontId="35" fillId="4" borderId="0" xfId="0" applyNumberFormat="1" applyFont="1" applyFill="1" applyAlignment="1" applyProtection="1">
      <alignment horizontal="left"/>
    </xf>
    <xf numFmtId="3" fontId="36" fillId="4" borderId="0" xfId="0" applyNumberFormat="1" applyFont="1" applyFill="1" applyProtection="1"/>
    <xf numFmtId="3" fontId="38" fillId="4" borderId="0" xfId="0" applyNumberFormat="1" applyFont="1" applyFill="1" applyProtection="1"/>
    <xf numFmtId="0" fontId="38" fillId="4" borderId="0" xfId="0" applyFont="1" applyFill="1" applyProtection="1"/>
    <xf numFmtId="0" fontId="71" fillId="15" borderId="1" xfId="0" applyFont="1" applyFill="1" applyBorder="1" applyProtection="1"/>
    <xf numFmtId="0" fontId="50" fillId="9" borderId="2" xfId="0" applyFont="1" applyFill="1" applyBorder="1" applyProtection="1"/>
    <xf numFmtId="0" fontId="50" fillId="9" borderId="3" xfId="0" applyFont="1" applyFill="1" applyBorder="1" applyProtection="1"/>
    <xf numFmtId="3" fontId="51" fillId="9" borderId="14" xfId="0" applyNumberFormat="1" applyFont="1" applyFill="1" applyBorder="1" applyAlignment="1" applyProtection="1">
      <alignment horizontal="center"/>
    </xf>
    <xf numFmtId="0" fontId="51" fillId="9" borderId="14" xfId="0" applyFont="1" applyFill="1" applyBorder="1" applyAlignment="1" applyProtection="1">
      <alignment horizontal="center"/>
    </xf>
    <xf numFmtId="3" fontId="41" fillId="9" borderId="14" xfId="0" applyNumberFormat="1" applyFont="1" applyFill="1" applyBorder="1" applyAlignment="1" applyProtection="1">
      <alignment horizontal="center"/>
    </xf>
    <xf numFmtId="3" fontId="40" fillId="9" borderId="14" xfId="0" applyNumberFormat="1" applyFont="1" applyFill="1" applyBorder="1" applyAlignment="1" applyProtection="1">
      <alignment horizontal="center"/>
    </xf>
    <xf numFmtId="0" fontId="50" fillId="4" borderId="0" xfId="0" applyFont="1" applyFill="1" applyProtection="1"/>
    <xf numFmtId="0" fontId="0" fillId="4" borderId="17" xfId="0" applyFill="1" applyBorder="1" applyProtection="1"/>
    <xf numFmtId="0" fontId="43" fillId="4" borderId="4" xfId="0" applyFont="1" applyFill="1" applyBorder="1" applyProtection="1"/>
    <xf numFmtId="0" fontId="40" fillId="4" borderId="5" xfId="0" applyFont="1" applyFill="1" applyBorder="1" applyProtection="1"/>
    <xf numFmtId="0" fontId="40" fillId="4" borderId="6" xfId="0" applyFont="1" applyFill="1" applyBorder="1" applyProtection="1"/>
    <xf numFmtId="3" fontId="40" fillId="0" borderId="11" xfId="0" applyNumberFormat="1" applyFont="1" applyBorder="1" applyAlignment="1" applyProtection="1">
      <alignment horizontal="center"/>
    </xf>
    <xf numFmtId="3" fontId="0" fillId="4" borderId="11" xfId="0" applyNumberFormat="1" applyFill="1" applyBorder="1" applyAlignment="1" applyProtection="1">
      <alignment horizontal="center"/>
    </xf>
    <xf numFmtId="0" fontId="0" fillId="4" borderId="0" xfId="0" applyFill="1" applyProtection="1"/>
    <xf numFmtId="0" fontId="0" fillId="4" borderId="11" xfId="0" applyFill="1" applyBorder="1" applyProtection="1"/>
    <xf numFmtId="3" fontId="40" fillId="4" borderId="11" xfId="0" applyNumberFormat="1" applyFont="1" applyFill="1" applyBorder="1" applyAlignment="1" applyProtection="1">
      <alignment horizontal="center"/>
    </xf>
    <xf numFmtId="0" fontId="43" fillId="4" borderId="12" xfId="0" applyFont="1" applyFill="1" applyBorder="1" applyProtection="1"/>
    <xf numFmtId="0" fontId="40" fillId="0" borderId="11" xfId="0" applyFont="1" applyBorder="1" applyAlignment="1" applyProtection="1">
      <alignment horizontal="center"/>
    </xf>
    <xf numFmtId="0" fontId="0" fillId="4" borderId="40" xfId="0" applyFill="1" applyBorder="1" applyProtection="1"/>
    <xf numFmtId="3" fontId="40" fillId="9" borderId="39" xfId="0" applyNumberFormat="1" applyFont="1" applyFill="1" applyBorder="1" applyAlignment="1" applyProtection="1">
      <alignment horizontal="center"/>
    </xf>
    <xf numFmtId="3" fontId="40" fillId="0" borderId="39" xfId="0" applyNumberFormat="1" applyFont="1" applyBorder="1" applyAlignment="1" applyProtection="1">
      <alignment horizontal="center"/>
    </xf>
    <xf numFmtId="0" fontId="45" fillId="4" borderId="44" xfId="0" applyFont="1" applyFill="1" applyBorder="1" applyProtection="1"/>
    <xf numFmtId="3" fontId="40" fillId="4" borderId="44" xfId="0" applyNumberFormat="1" applyFont="1" applyFill="1" applyBorder="1" applyProtection="1"/>
    <xf numFmtId="3" fontId="0" fillId="4" borderId="0" xfId="0" applyNumberFormat="1" applyFill="1" applyProtection="1"/>
    <xf numFmtId="0" fontId="73" fillId="4" borderId="44" xfId="0" applyFont="1" applyFill="1" applyBorder="1" applyProtection="1"/>
    <xf numFmtId="3" fontId="40" fillId="2" borderId="11" xfId="1" applyNumberFormat="1" applyFont="1" applyFill="1" applyBorder="1" applyAlignment="1" applyProtection="1">
      <alignment horizontal="center" vertical="center"/>
    </xf>
    <xf numFmtId="3" fontId="40" fillId="2" borderId="11" xfId="0" applyNumberFormat="1" applyFont="1" applyFill="1" applyBorder="1" applyAlignment="1" applyProtection="1">
      <alignment horizontal="center" vertical="center"/>
      <protection locked="0"/>
    </xf>
    <xf numFmtId="3" fontId="41" fillId="2" borderId="11" xfId="0" applyNumberFormat="1" applyFont="1" applyFill="1" applyBorder="1" applyAlignment="1" applyProtection="1">
      <alignment horizontal="center" vertical="center"/>
      <protection locked="0"/>
    </xf>
    <xf numFmtId="1" fontId="63" fillId="4" borderId="0" xfId="0" applyNumberFormat="1" applyFont="1" applyFill="1" applyAlignment="1" applyProtection="1">
      <alignment horizontal="center"/>
    </xf>
    <xf numFmtId="14" fontId="4" fillId="0" borderId="0" xfId="0" applyNumberFormat="1" applyFont="1" applyProtection="1"/>
    <xf numFmtId="3" fontId="35" fillId="4" borderId="0" xfId="0" applyNumberFormat="1" applyFont="1" applyFill="1" applyProtection="1"/>
    <xf numFmtId="1" fontId="39" fillId="4" borderId="0" xfId="0" applyNumberFormat="1" applyFont="1" applyFill="1" applyAlignment="1" applyProtection="1">
      <alignment horizontal="center"/>
    </xf>
    <xf numFmtId="0" fontId="37" fillId="9" borderId="1" xfId="0" applyFont="1" applyFill="1" applyBorder="1" applyProtection="1"/>
    <xf numFmtId="0" fontId="39" fillId="9" borderId="2" xfId="0" applyFont="1" applyFill="1" applyBorder="1" applyProtection="1"/>
    <xf numFmtId="0" fontId="39" fillId="9" borderId="3" xfId="0" applyFont="1" applyFill="1" applyBorder="1" applyProtection="1"/>
    <xf numFmtId="3" fontId="40" fillId="9" borderId="14" xfId="0" applyNumberFormat="1" applyFont="1" applyFill="1" applyBorder="1" applyAlignment="1" applyProtection="1">
      <alignment horizontal="center" vertical="center"/>
    </xf>
    <xf numFmtId="3" fontId="41" fillId="9" borderId="14" xfId="0" applyNumberFormat="1" applyFont="1" applyFill="1" applyBorder="1" applyAlignment="1" applyProtection="1">
      <alignment horizontal="center" vertical="center"/>
    </xf>
    <xf numFmtId="0" fontId="0" fillId="4" borderId="6" xfId="0" applyFill="1" applyBorder="1" applyProtection="1"/>
    <xf numFmtId="1" fontId="40" fillId="4" borderId="5" xfId="0" applyNumberFormat="1" applyFont="1" applyFill="1" applyBorder="1" applyAlignment="1" applyProtection="1">
      <alignment horizontal="center"/>
    </xf>
    <xf numFmtId="0" fontId="42" fillId="4" borderId="4" xfId="0" applyFont="1" applyFill="1" applyBorder="1" applyProtection="1"/>
    <xf numFmtId="0" fontId="41" fillId="4" borderId="5" xfId="0" applyFont="1" applyFill="1" applyBorder="1" applyProtection="1"/>
    <xf numFmtId="3" fontId="40" fillId="4" borderId="17" xfId="0" applyNumberFormat="1" applyFont="1" applyFill="1" applyBorder="1" applyAlignment="1" applyProtection="1">
      <alignment horizontal="center" vertical="center"/>
    </xf>
    <xf numFmtId="3" fontId="40" fillId="4" borderId="11" xfId="0" applyNumberFormat="1" applyFont="1" applyFill="1" applyBorder="1" applyAlignment="1" applyProtection="1">
      <alignment horizontal="center" vertical="center"/>
    </xf>
    <xf numFmtId="0" fontId="0" fillId="4" borderId="27" xfId="0" applyFill="1" applyBorder="1" applyProtection="1"/>
    <xf numFmtId="1" fontId="40" fillId="4" borderId="0" xfId="0" applyNumberFormat="1" applyFont="1" applyFill="1" applyAlignment="1" applyProtection="1">
      <alignment horizontal="center"/>
    </xf>
    <xf numFmtId="0" fontId="42" fillId="0" borderId="12" xfId="0" applyFont="1" applyBorder="1" applyProtection="1"/>
    <xf numFmtId="3" fontId="40" fillId="0" borderId="11" xfId="0" applyNumberFormat="1" applyFont="1" applyBorder="1" applyAlignment="1" applyProtection="1">
      <alignment horizontal="center" vertical="center"/>
    </xf>
    <xf numFmtId="49" fontId="40" fillId="4" borderId="27" xfId="0" applyNumberFormat="1" applyFont="1" applyFill="1" applyBorder="1" applyAlignment="1" applyProtection="1">
      <alignment horizontal="center" vertical="center"/>
    </xf>
    <xf numFmtId="1" fontId="40" fillId="4" borderId="0" xfId="0" quotePrefix="1" applyNumberFormat="1" applyFont="1" applyFill="1" applyAlignment="1" applyProtection="1">
      <alignment horizontal="center" vertical="center" wrapText="1"/>
    </xf>
    <xf numFmtId="1" fontId="40" fillId="4" borderId="0" xfId="0" applyNumberFormat="1" applyFont="1" applyFill="1" applyAlignment="1" applyProtection="1">
      <alignment horizontal="center" vertical="center"/>
    </xf>
    <xf numFmtId="3" fontId="41" fillId="0" borderId="11" xfId="0" applyNumberFormat="1" applyFont="1" applyBorder="1" applyAlignment="1" applyProtection="1">
      <alignment horizontal="center" vertical="center"/>
    </xf>
    <xf numFmtId="0" fontId="57" fillId="4" borderId="27" xfId="0" applyFont="1" applyFill="1" applyBorder="1" applyAlignment="1" applyProtection="1">
      <alignment horizontal="center"/>
    </xf>
    <xf numFmtId="0" fontId="41" fillId="4" borderId="27" xfId="0" applyFont="1" applyFill="1" applyBorder="1" applyAlignment="1" applyProtection="1">
      <alignment horizontal="center" vertical="center"/>
    </xf>
    <xf numFmtId="1" fontId="41" fillId="4" borderId="0" xfId="0" applyNumberFormat="1" applyFont="1" applyFill="1" applyAlignment="1" applyProtection="1">
      <alignment horizontal="center" vertical="center"/>
    </xf>
    <xf numFmtId="3" fontId="41" fillId="4" borderId="11" xfId="0" applyNumberFormat="1" applyFont="1" applyFill="1" applyBorder="1" applyAlignment="1" applyProtection="1">
      <alignment horizontal="center" vertical="center"/>
    </xf>
    <xf numFmtId="0" fontId="59" fillId="4" borderId="27" xfId="0" applyFont="1" applyFill="1" applyBorder="1" applyProtection="1"/>
    <xf numFmtId="0" fontId="3" fillId="4" borderId="27" xfId="0" applyFont="1" applyFill="1" applyBorder="1" applyProtection="1"/>
    <xf numFmtId="1" fontId="40" fillId="4" borderId="27" xfId="0" quotePrefix="1" applyNumberFormat="1" applyFont="1" applyFill="1" applyBorder="1" applyAlignment="1" applyProtection="1">
      <alignment horizontal="center"/>
    </xf>
    <xf numFmtId="1" fontId="41" fillId="4" borderId="0" xfId="0" quotePrefix="1" applyNumberFormat="1" applyFont="1" applyFill="1" applyAlignment="1" applyProtection="1">
      <alignment horizontal="center" vertical="center"/>
    </xf>
    <xf numFmtId="1" fontId="41" fillId="4" borderId="0" xfId="0" applyNumberFormat="1" applyFont="1" applyFill="1" applyAlignment="1" applyProtection="1">
      <alignment horizontal="center"/>
    </xf>
    <xf numFmtId="1" fontId="40" fillId="4" borderId="27" xfId="0" applyNumberFormat="1" applyFont="1" applyFill="1" applyBorder="1" applyAlignment="1" applyProtection="1">
      <alignment horizontal="center"/>
    </xf>
    <xf numFmtId="0" fontId="61" fillId="4" borderId="27" xfId="0" applyFont="1" applyFill="1" applyBorder="1" applyProtection="1"/>
    <xf numFmtId="1" fontId="40" fillId="14" borderId="27" xfId="0" applyNumberFormat="1" applyFont="1" applyFill="1" applyBorder="1" applyAlignment="1" applyProtection="1">
      <alignment horizontal="center"/>
    </xf>
    <xf numFmtId="0" fontId="0" fillId="14" borderId="27" xfId="0" applyFill="1" applyBorder="1" applyProtection="1"/>
    <xf numFmtId="1" fontId="40" fillId="4" borderId="0" xfId="0" applyNumberFormat="1" applyFont="1" applyFill="1" applyAlignment="1" applyProtection="1">
      <alignment horizontal="center" wrapText="1"/>
    </xf>
    <xf numFmtId="1" fontId="40" fillId="0" borderId="27" xfId="0" applyNumberFormat="1" applyFont="1" applyBorder="1" applyAlignment="1" applyProtection="1">
      <alignment horizontal="center"/>
    </xf>
    <xf numFmtId="164" fontId="44" fillId="4" borderId="0" xfId="6" quotePrefix="1" applyNumberFormat="1" applyFont="1" applyFill="1" applyAlignment="1" applyProtection="1">
      <alignment horizontal="center" vertical="top"/>
    </xf>
    <xf numFmtId="164" fontId="44" fillId="4" borderId="24" xfId="6" quotePrefix="1" applyNumberFormat="1" applyFont="1" applyFill="1" applyBorder="1" applyAlignment="1" applyProtection="1">
      <alignment horizontal="center" vertical="top"/>
    </xf>
    <xf numFmtId="3" fontId="40" fillId="0" borderId="19" xfId="0" applyNumberFormat="1" applyFont="1" applyBorder="1" applyAlignment="1" applyProtection="1">
      <alignment horizontal="center" vertical="center"/>
    </xf>
    <xf numFmtId="3" fontId="40" fillId="9" borderId="17" xfId="0" applyNumberFormat="1" applyFont="1" applyFill="1" applyBorder="1" applyAlignment="1" applyProtection="1">
      <alignment horizontal="center" vertical="center"/>
    </xf>
    <xf numFmtId="3" fontId="40" fillId="0" borderId="17" xfId="0" applyNumberFormat="1" applyFont="1" applyBorder="1" applyAlignment="1" applyProtection="1">
      <alignment horizontal="center" vertical="center"/>
    </xf>
    <xf numFmtId="0" fontId="2" fillId="4" borderId="27" xfId="0" applyFont="1" applyFill="1" applyBorder="1" applyProtection="1"/>
    <xf numFmtId="3" fontId="40" fillId="0" borderId="37" xfId="0" applyNumberFormat="1" applyFont="1" applyBorder="1" applyAlignment="1" applyProtection="1">
      <alignment horizontal="center" vertical="center"/>
    </xf>
    <xf numFmtId="3" fontId="41" fillId="9" borderId="37" xfId="0" applyNumberFormat="1" applyFont="1" applyFill="1" applyBorder="1" applyAlignment="1" applyProtection="1">
      <alignment horizontal="center" vertical="center"/>
    </xf>
    <xf numFmtId="3" fontId="41" fillId="9" borderId="60" xfId="0" applyNumberFormat="1" applyFont="1" applyFill="1" applyBorder="1" applyAlignment="1" applyProtection="1">
      <alignment horizontal="center" vertical="center"/>
    </xf>
    <xf numFmtId="3" fontId="40" fillId="4" borderId="27" xfId="0" applyNumberFormat="1" applyFont="1" applyFill="1" applyBorder="1" applyAlignment="1" applyProtection="1">
      <alignment horizontal="center" vertical="center"/>
    </xf>
    <xf numFmtId="1" fontId="40" fillId="14" borderId="27" xfId="0" applyNumberFormat="1" applyFont="1" applyFill="1" applyBorder="1" applyAlignment="1" applyProtection="1">
      <alignment horizontal="center" vertical="top"/>
    </xf>
    <xf numFmtId="0" fontId="43" fillId="4" borderId="27" xfId="0" applyFont="1" applyFill="1" applyBorder="1" applyProtection="1"/>
    <xf numFmtId="3" fontId="40" fillId="0" borderId="14" xfId="0" applyNumberFormat="1" applyFont="1" applyBorder="1" applyAlignment="1" applyProtection="1">
      <alignment horizontal="center" vertical="center"/>
    </xf>
    <xf numFmtId="3" fontId="40" fillId="0" borderId="39" xfId="0" applyNumberFormat="1" applyFont="1" applyBorder="1" applyAlignment="1" applyProtection="1">
      <alignment horizontal="center" vertical="center"/>
    </xf>
    <xf numFmtId="3" fontId="40" fillId="9" borderId="40" xfId="0" applyNumberFormat="1" applyFont="1" applyFill="1" applyBorder="1" applyAlignment="1" applyProtection="1">
      <alignment horizontal="center" vertical="center"/>
    </xf>
    <xf numFmtId="0" fontId="19" fillId="4" borderId="27" xfId="0" applyFont="1" applyFill="1" applyBorder="1" applyProtection="1"/>
    <xf numFmtId="1" fontId="40" fillId="9" borderId="14" xfId="0" applyNumberFormat="1" applyFont="1" applyFill="1" applyBorder="1" applyAlignment="1" applyProtection="1">
      <alignment horizontal="center"/>
    </xf>
    <xf numFmtId="0" fontId="42" fillId="15" borderId="1" xfId="0" applyFont="1" applyFill="1" applyBorder="1" applyProtection="1"/>
    <xf numFmtId="0" fontId="41" fillId="9" borderId="2" xfId="0" applyFont="1" applyFill="1" applyBorder="1" applyProtection="1"/>
    <xf numFmtId="0" fontId="41" fillId="9" borderId="3" xfId="0" applyFont="1" applyFill="1" applyBorder="1" applyProtection="1"/>
    <xf numFmtId="0" fontId="42" fillId="15" borderId="23" xfId="0" applyFont="1" applyFill="1" applyBorder="1" applyProtection="1"/>
    <xf numFmtId="0" fontId="40" fillId="9" borderId="24" xfId="0" applyFont="1" applyFill="1" applyBorder="1" applyProtection="1"/>
    <xf numFmtId="0" fontId="40" fillId="4" borderId="4" xfId="0" applyFont="1" applyFill="1" applyBorder="1" applyProtection="1"/>
    <xf numFmtId="0" fontId="40" fillId="4" borderId="0" xfId="0" applyFont="1" applyFill="1" applyBorder="1" applyProtection="1"/>
    <xf numFmtId="0" fontId="43" fillId="4" borderId="0" xfId="0" applyFont="1" applyFill="1" applyBorder="1" applyProtection="1"/>
    <xf numFmtId="0" fontId="40" fillId="4" borderId="23" xfId="0" applyFont="1" applyFill="1" applyBorder="1" applyProtection="1"/>
    <xf numFmtId="0" fontId="43" fillId="4" borderId="24" xfId="0" applyFont="1" applyFill="1" applyBorder="1" applyProtection="1"/>
    <xf numFmtId="0" fontId="40" fillId="4" borderId="24" xfId="0" applyFont="1" applyFill="1" applyBorder="1" applyProtection="1"/>
    <xf numFmtId="0" fontId="40" fillId="4" borderId="25" xfId="0" applyFont="1" applyFill="1" applyBorder="1" applyProtection="1"/>
    <xf numFmtId="0" fontId="0" fillId="4" borderId="25" xfId="0" applyFill="1" applyBorder="1" applyProtection="1"/>
    <xf numFmtId="1" fontId="40" fillId="9" borderId="2" xfId="0" applyNumberFormat="1" applyFont="1" applyFill="1" applyBorder="1" applyAlignment="1" applyProtection="1">
      <alignment horizontal="center"/>
    </xf>
    <xf numFmtId="3" fontId="40" fillId="9" borderId="39" xfId="0" applyNumberFormat="1" applyFont="1" applyFill="1" applyBorder="1" applyAlignment="1" applyProtection="1">
      <alignment horizontal="center" vertical="center"/>
    </xf>
    <xf numFmtId="3" fontId="40" fillId="4" borderId="5" xfId="0" applyNumberFormat="1" applyFont="1" applyFill="1" applyBorder="1" applyProtection="1"/>
    <xf numFmtId="3" fontId="40" fillId="4" borderId="0" xfId="0" applyNumberFormat="1" applyFont="1" applyFill="1" applyProtection="1"/>
    <xf numFmtId="0" fontId="68" fillId="0" borderId="0" xfId="0" applyFont="1" applyProtection="1"/>
    <xf numFmtId="1" fontId="40" fillId="4" borderId="0" xfId="0" applyNumberFormat="1" applyFont="1" applyFill="1" applyBorder="1" applyProtection="1"/>
    <xf numFmtId="3" fontId="40" fillId="4" borderId="0" xfId="0" applyNumberFormat="1" applyFont="1" applyFill="1" applyBorder="1" applyProtection="1"/>
    <xf numFmtId="0" fontId="0" fillId="4" borderId="0" xfId="0" applyFill="1" applyBorder="1" applyProtection="1"/>
    <xf numFmtId="1" fontId="40" fillId="4" borderId="0" xfId="0" applyNumberFormat="1" applyFont="1" applyFill="1" applyBorder="1" applyAlignment="1" applyProtection="1">
      <alignment horizontal="center"/>
    </xf>
    <xf numFmtId="0" fontId="69" fillId="4" borderId="0" xfId="0" applyFont="1" applyFill="1" applyProtection="1"/>
    <xf numFmtId="0" fontId="65" fillId="4" borderId="0" xfId="3" applyFont="1" applyFill="1" applyProtection="1"/>
    <xf numFmtId="0" fontId="65" fillId="4" borderId="0" xfId="3" applyFont="1" applyFill="1" applyAlignment="1" applyProtection="1">
      <alignment horizontal="center"/>
    </xf>
    <xf numFmtId="3" fontId="0" fillId="4" borderId="0" xfId="0" applyNumberFormat="1" applyFill="1" applyBorder="1" applyProtection="1"/>
    <xf numFmtId="164" fontId="19" fillId="4" borderId="0" xfId="0" applyNumberFormat="1" applyFont="1" applyFill="1" applyProtection="1"/>
    <xf numFmtId="0" fontId="6" fillId="4" borderId="63" xfId="0" applyFont="1" applyFill="1" applyBorder="1" applyAlignment="1" applyProtection="1">
      <alignment horizontal="center" vertical="center"/>
    </xf>
    <xf numFmtId="43" fontId="19" fillId="4" borderId="0" xfId="0" applyNumberFormat="1" applyFont="1" applyFill="1" applyProtection="1"/>
    <xf numFmtId="0" fontId="62" fillId="0" borderId="0" xfId="0" applyFont="1" applyBorder="1" applyProtection="1"/>
    <xf numFmtId="0" fontId="65" fillId="2" borderId="15" xfId="3" applyFont="1" applyFill="1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65" fillId="2" borderId="65" xfId="3" applyFont="1" applyFill="1" applyBorder="1" applyAlignment="1" applyProtection="1">
      <protection locked="0"/>
    </xf>
    <xf numFmtId="1" fontId="37" fillId="9" borderId="1" xfId="0" applyNumberFormat="1" applyFont="1" applyFill="1" applyBorder="1" applyAlignment="1" applyProtection="1">
      <alignment horizontal="center" vertical="center" wrapText="1"/>
    </xf>
    <xf numFmtId="0" fontId="42" fillId="15" borderId="1" xfId="0" applyFont="1" applyFill="1" applyBorder="1"/>
    <xf numFmtId="1" fontId="37" fillId="9" borderId="14" xfId="0" applyNumberFormat="1" applyFont="1" applyFill="1" applyBorder="1" applyAlignment="1" applyProtection="1">
      <alignment horizontal="center" vertical="center" wrapText="1"/>
    </xf>
    <xf numFmtId="0" fontId="40" fillId="9" borderId="2" xfId="0" applyFont="1" applyFill="1" applyBorder="1"/>
    <xf numFmtId="1" fontId="35" fillId="9" borderId="1" xfId="0" applyNumberFormat="1" applyFont="1" applyFill="1" applyBorder="1" applyAlignment="1" applyProtection="1">
      <alignment horizontal="center" wrapText="1"/>
    </xf>
    <xf numFmtId="0" fontId="42" fillId="0" borderId="0" xfId="0" applyFont="1"/>
    <xf numFmtId="0" fontId="13" fillId="0" borderId="0" xfId="3" applyFont="1" applyAlignment="1">
      <alignment vertical="top" wrapText="1"/>
    </xf>
    <xf numFmtId="0" fontId="0" fillId="0" borderId="27" xfId="0" applyBorder="1" applyAlignment="1">
      <alignment vertical="top" wrapText="1"/>
    </xf>
    <xf numFmtId="0" fontId="23" fillId="4" borderId="5" xfId="3" applyFont="1" applyFill="1" applyBorder="1" applyAlignment="1">
      <alignment horizontal="left" vertical="top" wrapText="1"/>
    </xf>
    <xf numFmtId="0" fontId="25" fillId="4" borderId="6" xfId="0" applyFont="1" applyFill="1" applyBorder="1" applyAlignment="1">
      <alignment horizontal="left" wrapText="1"/>
    </xf>
    <xf numFmtId="0" fontId="13" fillId="9" borderId="31" xfId="3" applyFont="1" applyFill="1" applyBorder="1" applyAlignment="1">
      <alignment horizontal="center" vertical="center" wrapText="1"/>
    </xf>
    <xf numFmtId="0" fontId="13" fillId="9" borderId="34" xfId="3" applyFont="1" applyFill="1" applyBorder="1" applyAlignment="1">
      <alignment horizontal="center" vertical="center" wrapText="1"/>
    </xf>
    <xf numFmtId="9" fontId="13" fillId="9" borderId="32" xfId="5" quotePrefix="1" applyFont="1" applyFill="1" applyBorder="1" applyAlignment="1">
      <alignment horizontal="center" vertical="center" wrapText="1"/>
    </xf>
    <xf numFmtId="9" fontId="13" fillId="9" borderId="35" xfId="5" quotePrefix="1" applyFont="1" applyFill="1" applyBorder="1" applyAlignment="1">
      <alignment horizontal="center" vertical="center" wrapText="1"/>
    </xf>
    <xf numFmtId="9" fontId="13" fillId="9" borderId="33" xfId="5" applyFont="1" applyFill="1" applyBorder="1" applyAlignment="1">
      <alignment horizontal="center" vertical="center" wrapText="1"/>
    </xf>
    <xf numFmtId="9" fontId="13" fillId="9" borderId="36" xfId="5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wrapText="1"/>
    </xf>
    <xf numFmtId="0" fontId="24" fillId="0" borderId="0" xfId="0" applyFont="1" applyAlignment="1"/>
    <xf numFmtId="0" fontId="23" fillId="4" borderId="5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wrapText="1"/>
    </xf>
    <xf numFmtId="49" fontId="8" fillId="3" borderId="1" xfId="0" applyNumberFormat="1" applyFont="1" applyFill="1" applyBorder="1" applyAlignment="1" applyProtection="1">
      <protection locked="0"/>
    </xf>
    <xf numFmtId="49" fontId="8" fillId="3" borderId="3" xfId="0" applyNumberFormat="1" applyFont="1" applyFill="1" applyBorder="1" applyAlignment="1" applyProtection="1">
      <protection locked="0"/>
    </xf>
    <xf numFmtId="166" fontId="12" fillId="0" borderId="4" xfId="3" applyNumberFormat="1" applyFont="1" applyBorder="1" applyAlignment="1">
      <alignment horizontal="left"/>
    </xf>
    <xf numFmtId="166" fontId="12" fillId="0" borderId="5" xfId="3" applyNumberFormat="1" applyFont="1" applyBorder="1" applyAlignment="1">
      <alignment horizontal="left"/>
    </xf>
    <xf numFmtId="14" fontId="8" fillId="3" borderId="1" xfId="0" applyNumberFormat="1" applyFont="1" applyFill="1" applyBorder="1" applyAlignment="1" applyProtection="1">
      <protection locked="0"/>
    </xf>
    <xf numFmtId="14" fontId="8" fillId="3" borderId="3" xfId="0" applyNumberFormat="1" applyFont="1" applyFill="1" applyBorder="1" applyAlignment="1" applyProtection="1">
      <protection locked="0"/>
    </xf>
    <xf numFmtId="0" fontId="12" fillId="4" borderId="0" xfId="3" applyFont="1" applyFill="1" applyAlignment="1">
      <alignment vertical="top" wrapText="1"/>
    </xf>
    <xf numFmtId="0" fontId="24" fillId="4" borderId="0" xfId="0" applyFont="1" applyFill="1" applyAlignment="1"/>
    <xf numFmtId="0" fontId="13" fillId="0" borderId="31" xfId="3" applyFont="1" applyBorder="1" applyAlignment="1">
      <alignment horizontal="center" vertical="center" wrapText="1"/>
    </xf>
    <xf numFmtId="0" fontId="13" fillId="0" borderId="34" xfId="3" applyFont="1" applyBorder="1" applyAlignment="1">
      <alignment horizontal="center" vertical="center" wrapText="1"/>
    </xf>
    <xf numFmtId="9" fontId="13" fillId="0" borderId="32" xfId="5" quotePrefix="1" applyFont="1" applyFill="1" applyBorder="1" applyAlignment="1">
      <alignment horizontal="center" vertical="center" wrapText="1"/>
    </xf>
    <xf numFmtId="9" fontId="13" fillId="0" borderId="35" xfId="5" quotePrefix="1" applyFont="1" applyFill="1" applyBorder="1" applyAlignment="1">
      <alignment horizontal="center" vertical="center" wrapText="1"/>
    </xf>
    <xf numFmtId="9" fontId="13" fillId="0" borderId="33" xfId="5" applyFont="1" applyFill="1" applyBorder="1" applyAlignment="1">
      <alignment horizontal="center" vertical="center" wrapText="1"/>
    </xf>
    <xf numFmtId="9" fontId="13" fillId="0" borderId="36" xfId="5" applyFont="1" applyFill="1" applyBorder="1" applyAlignment="1">
      <alignment horizontal="center" vertical="center" wrapText="1"/>
    </xf>
    <xf numFmtId="0" fontId="15" fillId="0" borderId="12" xfId="3" applyFont="1" applyBorder="1" applyAlignment="1">
      <alignment horizontal="left"/>
    </xf>
    <xf numFmtId="0" fontId="15" fillId="0" borderId="27" xfId="3" applyFont="1" applyBorder="1" applyAlignment="1">
      <alignment horizontal="left"/>
    </xf>
    <xf numFmtId="0" fontId="15" fillId="4" borderId="12" xfId="3" applyFont="1" applyFill="1" applyBorder="1" applyAlignment="1">
      <alignment wrapText="1"/>
    </xf>
    <xf numFmtId="0" fontId="15" fillId="4" borderId="27" xfId="3" applyFont="1" applyFill="1" applyBorder="1" applyAlignment="1">
      <alignment wrapText="1"/>
    </xf>
    <xf numFmtId="0" fontId="12" fillId="4" borderId="24" xfId="3" applyFont="1" applyFill="1" applyBorder="1" applyAlignment="1">
      <alignment vertical="top" wrapText="1"/>
    </xf>
    <xf numFmtId="0" fontId="0" fillId="4" borderId="25" xfId="0" applyFill="1" applyBorder="1" applyAlignment="1">
      <alignment wrapText="1"/>
    </xf>
    <xf numFmtId="0" fontId="23" fillId="4" borderId="14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wrapText="1"/>
    </xf>
    <xf numFmtId="0" fontId="33" fillId="0" borderId="0" xfId="3" applyFont="1" applyAlignment="1">
      <alignment vertical="top" wrapText="1"/>
    </xf>
    <xf numFmtId="0" fontId="34" fillId="0" borderId="27" xfId="0" applyFont="1" applyBorder="1" applyAlignment="1">
      <alignment vertical="top" wrapText="1"/>
    </xf>
    <xf numFmtId="0" fontId="24" fillId="4" borderId="24" xfId="0" applyFont="1" applyFill="1" applyBorder="1" applyAlignment="1"/>
    <xf numFmtId="0" fontId="23" fillId="4" borderId="5" xfId="3" applyFont="1" applyFill="1" applyBorder="1" applyAlignment="1">
      <alignment vertical="center" wrapText="1"/>
    </xf>
    <xf numFmtId="0" fontId="25" fillId="4" borderId="5" xfId="0" applyFont="1" applyFill="1" applyBorder="1" applyAlignment="1">
      <alignment vertical="center"/>
    </xf>
    <xf numFmtId="0" fontId="15" fillId="4" borderId="0" xfId="3" applyFont="1" applyFill="1" applyAlignment="1">
      <alignment horizontal="left" wrapText="1"/>
    </xf>
    <xf numFmtId="0" fontId="10" fillId="4" borderId="0" xfId="0" applyFont="1" applyFill="1" applyAlignment="1"/>
    <xf numFmtId="0" fontId="12" fillId="4" borderId="0" xfId="3" applyFont="1" applyFill="1" applyAlignment="1">
      <alignment wrapText="1"/>
    </xf>
    <xf numFmtId="0" fontId="15" fillId="4" borderId="0" xfId="3" applyFont="1" applyFill="1" applyAlignment="1">
      <alignment wrapText="1"/>
    </xf>
    <xf numFmtId="166" fontId="12" fillId="4" borderId="0" xfId="3" applyNumberFormat="1" applyFont="1" applyFill="1" applyAlignment="1">
      <alignment horizontal="left"/>
    </xf>
    <xf numFmtId="0" fontId="17" fillId="4" borderId="12" xfId="3" applyFont="1" applyFill="1" applyBorder="1" applyAlignment="1">
      <alignment horizontal="left" vertical="top" wrapText="1"/>
    </xf>
    <xf numFmtId="0" fontId="17" fillId="4" borderId="27" xfId="3" applyFont="1" applyFill="1" applyBorder="1" applyAlignment="1">
      <alignment horizontal="left" vertical="top" wrapText="1"/>
    </xf>
    <xf numFmtId="0" fontId="19" fillId="2" borderId="68" xfId="0" applyFont="1" applyFill="1" applyBorder="1" applyAlignment="1" applyProtection="1">
      <alignment horizontal="center"/>
      <protection locked="0"/>
    </xf>
    <xf numFmtId="0" fontId="19" fillId="2" borderId="2" xfId="0" applyFont="1" applyFill="1" applyBorder="1" applyAlignment="1" applyProtection="1">
      <alignment horizontal="center"/>
      <protection locked="0"/>
    </xf>
    <xf numFmtId="0" fontId="19" fillId="2" borderId="3" xfId="0" applyFont="1" applyFill="1" applyBorder="1" applyAlignment="1" applyProtection="1">
      <alignment horizontal="center"/>
      <protection locked="0"/>
    </xf>
    <xf numFmtId="0" fontId="19" fillId="2" borderId="46" xfId="0" applyFont="1" applyFill="1" applyBorder="1" applyAlignment="1" applyProtection="1">
      <alignment horizontal="center"/>
      <protection locked="0"/>
    </xf>
    <xf numFmtId="0" fontId="19" fillId="2" borderId="47" xfId="0" applyFont="1" applyFill="1" applyBorder="1" applyAlignment="1" applyProtection="1">
      <alignment horizontal="center"/>
      <protection locked="0"/>
    </xf>
    <xf numFmtId="0" fontId="19" fillId="2" borderId="64" xfId="0" applyFont="1" applyFill="1" applyBorder="1" applyAlignment="1" applyProtection="1">
      <alignment horizontal="center"/>
      <protection locked="0"/>
    </xf>
    <xf numFmtId="49" fontId="38" fillId="2" borderId="0" xfId="0" applyNumberFormat="1" applyFont="1" applyFill="1" applyProtection="1">
      <protection locked="0"/>
    </xf>
    <xf numFmtId="0" fontId="37" fillId="4" borderId="0" xfId="0" applyFont="1" applyFill="1" applyAlignment="1" applyProtection="1">
      <alignment horizontal="left"/>
    </xf>
    <xf numFmtId="14" fontId="38" fillId="2" borderId="0" xfId="0" applyNumberFormat="1" applyFont="1" applyFill="1" applyProtection="1">
      <protection locked="0"/>
    </xf>
    <xf numFmtId="0" fontId="40" fillId="4" borderId="0" xfId="0" applyFont="1" applyFill="1" applyProtection="1"/>
    <xf numFmtId="0" fontId="40" fillId="4" borderId="27" xfId="0" applyFont="1" applyFill="1" applyBorder="1" applyProtection="1"/>
    <xf numFmtId="0" fontId="42" fillId="15" borderId="41" xfId="0" applyFont="1" applyFill="1" applyBorder="1" applyAlignment="1" applyProtection="1">
      <alignment horizontal="left"/>
    </xf>
    <xf numFmtId="0" fontId="42" fillId="15" borderId="42" xfId="0" applyFont="1" applyFill="1" applyBorder="1" applyAlignment="1" applyProtection="1">
      <alignment horizontal="left"/>
    </xf>
    <xf numFmtId="0" fontId="42" fillId="15" borderId="38" xfId="0" applyFont="1" applyFill="1" applyBorder="1" applyAlignment="1" applyProtection="1">
      <alignment horizontal="left"/>
    </xf>
    <xf numFmtId="0" fontId="42" fillId="9" borderId="9" xfId="0" applyFont="1" applyFill="1" applyBorder="1" applyAlignment="1" applyProtection="1">
      <alignment horizontal="left"/>
    </xf>
    <xf numFmtId="0" fontId="42" fillId="9" borderId="10" xfId="0" applyFont="1" applyFill="1" applyBorder="1" applyAlignment="1" applyProtection="1">
      <alignment horizontal="left"/>
    </xf>
    <xf numFmtId="0" fontId="42" fillId="9" borderId="37" xfId="0" applyFont="1" applyFill="1" applyBorder="1" applyAlignment="1" applyProtection="1">
      <alignment horizontal="left"/>
    </xf>
    <xf numFmtId="0" fontId="6" fillId="4" borderId="66" xfId="0" applyFont="1" applyFill="1" applyBorder="1" applyAlignment="1" applyProtection="1">
      <alignment horizontal="center" wrapText="1"/>
    </xf>
    <xf numFmtId="0" fontId="6" fillId="4" borderId="67" xfId="0" applyFont="1" applyFill="1" applyBorder="1" applyAlignment="1" applyProtection="1">
      <alignment horizontal="center" wrapText="1"/>
    </xf>
    <xf numFmtId="0" fontId="6" fillId="4" borderId="69" xfId="0" applyFont="1" applyFill="1" applyBorder="1" applyAlignment="1" applyProtection="1">
      <alignment horizontal="center" wrapText="1"/>
    </xf>
    <xf numFmtId="14" fontId="60" fillId="4" borderId="0" xfId="0" applyNumberFormat="1" applyFont="1" applyFill="1" applyAlignment="1" applyProtection="1">
      <alignment horizontal="left"/>
    </xf>
    <xf numFmtId="0" fontId="40" fillId="4" borderId="0" xfId="0" applyFont="1" applyFill="1" applyAlignment="1" applyProtection="1">
      <alignment vertical="top" wrapText="1"/>
    </xf>
    <xf numFmtId="0" fontId="0" fillId="4" borderId="27" xfId="0" applyFill="1" applyBorder="1" applyAlignment="1" applyProtection="1">
      <alignment vertical="top" wrapText="1"/>
    </xf>
    <xf numFmtId="0" fontId="42" fillId="4" borderId="0" xfId="0" applyFont="1" applyFill="1" applyProtection="1"/>
    <xf numFmtId="0" fontId="42" fillId="4" borderId="27" xfId="0" applyFont="1" applyFill="1" applyBorder="1" applyProtection="1"/>
    <xf numFmtId="0" fontId="2" fillId="14" borderId="0" xfId="0" applyFont="1" applyFill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center"/>
    </xf>
    <xf numFmtId="0" fontId="40" fillId="4" borderId="24" xfId="0" applyFont="1" applyFill="1" applyBorder="1" applyProtection="1"/>
    <xf numFmtId="0" fontId="40" fillId="4" borderId="25" xfId="0" applyFont="1" applyFill="1" applyBorder="1" applyProtection="1"/>
    <xf numFmtId="0" fontId="42" fillId="15" borderId="43" xfId="0" applyFont="1" applyFill="1" applyBorder="1" applyAlignment="1" applyProtection="1">
      <alignment horizontal="left"/>
    </xf>
    <xf numFmtId="0" fontId="40" fillId="4" borderId="0" xfId="0" applyFont="1" applyFill="1" applyAlignment="1" applyProtection="1">
      <alignment wrapText="1"/>
    </xf>
    <xf numFmtId="14" fontId="38" fillId="2" borderId="0" xfId="0" applyNumberFormat="1" applyFont="1" applyFill="1" applyAlignment="1" applyProtection="1">
      <alignment horizontal="left"/>
    </xf>
    <xf numFmtId="0" fontId="42" fillId="9" borderId="41" xfId="0" applyFont="1" applyFill="1" applyBorder="1" applyAlignment="1" applyProtection="1">
      <alignment horizontal="left"/>
    </xf>
    <xf numFmtId="0" fontId="42" fillId="9" borderId="42" xfId="0" applyFont="1" applyFill="1" applyBorder="1" applyAlignment="1" applyProtection="1">
      <alignment horizontal="left"/>
    </xf>
    <xf numFmtId="0" fontId="42" fillId="9" borderId="43" xfId="0" applyFont="1" applyFill="1" applyBorder="1" applyAlignment="1" applyProtection="1">
      <alignment horizontal="left"/>
    </xf>
    <xf numFmtId="0" fontId="40" fillId="14" borderId="0" xfId="0" applyFont="1" applyFill="1" applyAlignment="1" applyProtection="1">
      <alignment vertical="top" wrapText="1"/>
    </xf>
    <xf numFmtId="0" fontId="0" fillId="14" borderId="0" xfId="0" applyFill="1" applyProtection="1"/>
    <xf numFmtId="0" fontId="0" fillId="14" borderId="27" xfId="0" applyFill="1" applyBorder="1" applyProtection="1"/>
    <xf numFmtId="0" fontId="0" fillId="14" borderId="27" xfId="0" applyFont="1" applyFill="1" applyBorder="1" applyAlignment="1" applyProtection="1">
      <alignment vertical="top" wrapText="1"/>
    </xf>
    <xf numFmtId="0" fontId="54" fillId="4" borderId="0" xfId="0" applyFont="1" applyFill="1" applyAlignment="1" applyProtection="1">
      <alignment horizontal="left" wrapText="1"/>
    </xf>
    <xf numFmtId="0" fontId="54" fillId="4" borderId="27" xfId="0" applyFont="1" applyFill="1" applyBorder="1" applyAlignment="1" applyProtection="1">
      <alignment horizontal="left" wrapText="1"/>
    </xf>
    <xf numFmtId="0" fontId="40" fillId="0" borderId="0" xfId="0" applyFont="1" applyAlignment="1" applyProtection="1">
      <alignment wrapText="1"/>
    </xf>
    <xf numFmtId="0" fontId="40" fillId="0" borderId="0" xfId="0" applyFont="1" applyProtection="1"/>
    <xf numFmtId="0" fontId="40" fillId="0" borderId="27" xfId="0" applyFont="1" applyBorder="1" applyProtection="1"/>
    <xf numFmtId="0" fontId="0" fillId="4" borderId="27" xfId="0" applyFont="1" applyFill="1" applyBorder="1" applyAlignment="1" applyProtection="1">
      <alignment vertical="top" wrapText="1"/>
    </xf>
    <xf numFmtId="0" fontId="41" fillId="4" borderId="0" xfId="0" applyFont="1" applyFill="1" applyAlignment="1" applyProtection="1">
      <alignment vertical="top"/>
    </xf>
    <xf numFmtId="0" fontId="41" fillId="4" borderId="27" xfId="0" applyFont="1" applyFill="1" applyBorder="1" applyAlignment="1" applyProtection="1">
      <alignment vertical="top"/>
    </xf>
    <xf numFmtId="0" fontId="40" fillId="4" borderId="27" xfId="0" applyFont="1" applyFill="1" applyBorder="1" applyAlignment="1" applyProtection="1">
      <alignment wrapText="1"/>
    </xf>
    <xf numFmtId="0" fontId="41" fillId="4" borderId="0" xfId="0" applyFont="1" applyFill="1" applyAlignment="1" applyProtection="1">
      <alignment vertical="top" wrapText="1"/>
    </xf>
    <xf numFmtId="0" fontId="0" fillId="4" borderId="0" xfId="0" applyFill="1" applyProtection="1"/>
    <xf numFmtId="0" fontId="0" fillId="4" borderId="27" xfId="0" applyFill="1" applyBorder="1" applyProtection="1"/>
    <xf numFmtId="0" fontId="41" fillId="4" borderId="0" xfId="0" applyFont="1" applyFill="1" applyAlignment="1" applyProtection="1">
      <alignment horizontal="left" wrapText="1"/>
    </xf>
    <xf numFmtId="0" fontId="41" fillId="4" borderId="27" xfId="0" applyFont="1" applyFill="1" applyBorder="1" applyAlignment="1" applyProtection="1">
      <alignment horizontal="left" wrapText="1"/>
    </xf>
    <xf numFmtId="0" fontId="40" fillId="14" borderId="0" xfId="0" applyFont="1" applyFill="1" applyAlignment="1" applyProtection="1">
      <alignment wrapText="1"/>
    </xf>
    <xf numFmtId="0" fontId="0" fillId="14" borderId="0" xfId="0" applyFill="1" applyAlignment="1" applyProtection="1">
      <alignment wrapText="1"/>
    </xf>
    <xf numFmtId="0" fontId="0" fillId="14" borderId="27" xfId="0" applyFill="1" applyBorder="1" applyAlignment="1" applyProtection="1">
      <alignment wrapText="1"/>
    </xf>
    <xf numFmtId="0" fontId="43" fillId="14" borderId="0" xfId="0" applyFont="1" applyFill="1" applyProtection="1"/>
    <xf numFmtId="0" fontId="56" fillId="14" borderId="0" xfId="0" applyFont="1" applyFill="1" applyProtection="1"/>
    <xf numFmtId="0" fontId="42" fillId="15" borderId="41" xfId="0" applyFont="1" applyFill="1" applyBorder="1" applyAlignment="1">
      <alignment horizontal="left"/>
    </xf>
    <xf numFmtId="0" fontId="42" fillId="15" borderId="42" xfId="0" applyFont="1" applyFill="1" applyBorder="1" applyAlignment="1">
      <alignment horizontal="left"/>
    </xf>
    <xf numFmtId="0" fontId="42" fillId="15" borderId="43" xfId="0" applyFont="1" applyFill="1" applyBorder="1" applyAlignment="1">
      <alignment horizontal="left"/>
    </xf>
    <xf numFmtId="0" fontId="40" fillId="14" borderId="27" xfId="0" applyFont="1" applyFill="1" applyBorder="1" applyAlignment="1" applyProtection="1">
      <alignment vertical="top" wrapText="1"/>
    </xf>
    <xf numFmtId="0" fontId="39" fillId="4" borderId="24" xfId="0" applyFont="1" applyFill="1" applyBorder="1" applyAlignment="1" applyProtection="1">
      <alignment horizontal="center"/>
    </xf>
    <xf numFmtId="0" fontId="41" fillId="4" borderId="0" xfId="0" quotePrefix="1" applyFont="1" applyFill="1" applyAlignment="1" applyProtection="1">
      <alignment vertical="top" wrapText="1"/>
    </xf>
    <xf numFmtId="0" fontId="19" fillId="4" borderId="0" xfId="0" applyFont="1" applyFill="1" applyAlignment="1" applyProtection="1">
      <alignment vertical="top" wrapText="1"/>
    </xf>
    <xf numFmtId="0" fontId="19" fillId="4" borderId="27" xfId="0" applyFont="1" applyFill="1" applyBorder="1" applyAlignment="1" applyProtection="1">
      <alignment vertical="top" wrapText="1"/>
    </xf>
    <xf numFmtId="0" fontId="53" fillId="15" borderId="1" xfId="0" applyFont="1" applyFill="1" applyBorder="1" applyAlignment="1" applyProtection="1">
      <alignment horizontal="center" wrapText="1"/>
    </xf>
    <xf numFmtId="0" fontId="53" fillId="15" borderId="2" xfId="0" applyFont="1" applyFill="1" applyBorder="1" applyAlignment="1" applyProtection="1">
      <alignment horizontal="center" wrapText="1"/>
    </xf>
    <xf numFmtId="0" fontId="53" fillId="15" borderId="3" xfId="0" applyFont="1" applyFill="1" applyBorder="1" applyAlignment="1" applyProtection="1">
      <alignment horizontal="center" wrapText="1"/>
    </xf>
    <xf numFmtId="0" fontId="40" fillId="13" borderId="4" xfId="0" applyFont="1" applyFill="1" applyBorder="1" applyAlignment="1" applyProtection="1">
      <alignment horizontal="center" vertical="top"/>
    </xf>
    <xf numFmtId="0" fontId="40" fillId="13" borderId="5" xfId="0" applyFont="1" applyFill="1" applyBorder="1" applyAlignment="1" applyProtection="1">
      <alignment horizontal="center" vertical="top"/>
    </xf>
    <xf numFmtId="0" fontId="40" fillId="13" borderId="6" xfId="0" applyFont="1" applyFill="1" applyBorder="1" applyAlignment="1" applyProtection="1">
      <alignment horizontal="center" vertical="top"/>
    </xf>
    <xf numFmtId="0" fontId="40" fillId="13" borderId="23" xfId="0" applyFont="1" applyFill="1" applyBorder="1" applyAlignment="1" applyProtection="1">
      <alignment horizontal="center" vertical="top"/>
    </xf>
    <xf numFmtId="0" fontId="40" fillId="13" borderId="24" xfId="0" applyFont="1" applyFill="1" applyBorder="1" applyAlignment="1" applyProtection="1">
      <alignment horizontal="center" vertical="top"/>
    </xf>
    <xf numFmtId="0" fontId="40" fillId="13" borderId="25" xfId="0" applyFont="1" applyFill="1" applyBorder="1" applyAlignment="1" applyProtection="1">
      <alignment horizontal="center" vertical="top"/>
    </xf>
    <xf numFmtId="0" fontId="40" fillId="13" borderId="4" xfId="0" applyFont="1" applyFill="1" applyBorder="1" applyAlignment="1" applyProtection="1">
      <alignment horizontal="center" vertical="top" wrapText="1"/>
    </xf>
    <xf numFmtId="0" fontId="40" fillId="13" borderId="5" xfId="0" applyFont="1" applyFill="1" applyBorder="1" applyAlignment="1" applyProtection="1">
      <alignment horizontal="center" vertical="top" wrapText="1"/>
    </xf>
    <xf numFmtId="0" fontId="40" fillId="13" borderId="6" xfId="0" applyFont="1" applyFill="1" applyBorder="1" applyAlignment="1" applyProtection="1">
      <alignment horizontal="center" vertical="top" wrapText="1"/>
    </xf>
    <xf numFmtId="0" fontId="40" fillId="13" borderId="23" xfId="0" applyFont="1" applyFill="1" applyBorder="1" applyAlignment="1" applyProtection="1">
      <alignment horizontal="center" vertical="top" wrapText="1"/>
    </xf>
    <xf numFmtId="0" fontId="40" fillId="13" borderId="24" xfId="0" applyFont="1" applyFill="1" applyBorder="1" applyAlignment="1" applyProtection="1">
      <alignment horizontal="center" vertical="top" wrapText="1"/>
    </xf>
    <xf numFmtId="0" fontId="40" fillId="13" borderId="25" xfId="0" applyFont="1" applyFill="1" applyBorder="1" applyAlignment="1" applyProtection="1">
      <alignment horizontal="center" vertical="top" wrapText="1"/>
    </xf>
    <xf numFmtId="0" fontId="40" fillId="13" borderId="17" xfId="0" applyFont="1" applyFill="1" applyBorder="1" applyAlignment="1" applyProtection="1">
      <alignment horizontal="center" vertical="top" wrapText="1"/>
    </xf>
    <xf numFmtId="0" fontId="40" fillId="13" borderId="19" xfId="0" applyFont="1" applyFill="1" applyBorder="1" applyAlignment="1" applyProtection="1">
      <alignment horizontal="center" vertical="top" wrapText="1"/>
    </xf>
    <xf numFmtId="0" fontId="19" fillId="4" borderId="0" xfId="0" applyFont="1" applyFill="1" applyAlignment="1" applyProtection="1">
      <alignment vertical="top"/>
    </xf>
    <xf numFmtId="0" fontId="19" fillId="4" borderId="27" xfId="0" applyFont="1" applyFill="1" applyBorder="1" applyAlignment="1" applyProtection="1">
      <alignment vertical="top"/>
    </xf>
    <xf numFmtId="3" fontId="35" fillId="4" borderId="0" xfId="0" applyNumberFormat="1" applyFont="1" applyFill="1" applyAlignment="1" applyProtection="1">
      <alignment horizontal="left"/>
    </xf>
    <xf numFmtId="0" fontId="35" fillId="4" borderId="0" xfId="0" applyFont="1" applyFill="1" applyAlignment="1" applyProtection="1">
      <alignment horizontal="left"/>
    </xf>
    <xf numFmtId="3" fontId="38" fillId="2" borderId="0" xfId="0" applyNumberFormat="1" applyFont="1" applyFill="1" applyAlignment="1" applyProtection="1">
      <alignment horizontal="left"/>
    </xf>
    <xf numFmtId="0" fontId="37" fillId="9" borderId="1" xfId="0" applyFont="1" applyFill="1" applyBorder="1" applyAlignment="1" applyProtection="1">
      <alignment horizontal="center" vertical="center"/>
    </xf>
    <xf numFmtId="0" fontId="37" fillId="9" borderId="2" xfId="0" applyFont="1" applyFill="1" applyBorder="1" applyAlignment="1" applyProtection="1">
      <alignment horizontal="center" vertical="center"/>
    </xf>
    <xf numFmtId="0" fontId="37" fillId="9" borderId="3" xfId="0" applyFont="1" applyFill="1" applyBorder="1" applyAlignment="1" applyProtection="1">
      <alignment horizontal="center" vertical="center"/>
    </xf>
    <xf numFmtId="0" fontId="5" fillId="4" borderId="0" xfId="6" applyFill="1" applyAlignment="1" applyProtection="1">
      <alignment vertical="top" wrapText="1"/>
    </xf>
    <xf numFmtId="0" fontId="0" fillId="4" borderId="0" xfId="0" applyFill="1" applyAlignment="1" applyProtection="1">
      <alignment vertical="top"/>
    </xf>
    <xf numFmtId="0" fontId="4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0" borderId="27" xfId="0" applyBorder="1" applyAlignment="1" applyProtection="1">
      <alignment vertical="top"/>
    </xf>
    <xf numFmtId="0" fontId="41" fillId="0" borderId="0" xfId="0" quotePrefix="1" applyFont="1" applyAlignment="1" applyProtection="1">
      <alignment vertical="top" wrapText="1"/>
    </xf>
    <xf numFmtId="0" fontId="0" fillId="0" borderId="0" xfId="0" applyProtection="1"/>
    <xf numFmtId="0" fontId="0" fillId="0" borderId="27" xfId="0" applyBorder="1" applyProtection="1"/>
    <xf numFmtId="0" fontId="42" fillId="14" borderId="0" xfId="0" applyFont="1" applyFill="1" applyAlignment="1" applyProtection="1">
      <alignment vertical="top" wrapText="1"/>
    </xf>
    <xf numFmtId="0" fontId="3" fillId="14" borderId="27" xfId="0" applyFont="1" applyFill="1" applyBorder="1" applyAlignment="1" applyProtection="1">
      <alignment vertical="top" wrapText="1"/>
    </xf>
    <xf numFmtId="0" fontId="54" fillId="4" borderId="0" xfId="0" applyFont="1" applyFill="1" applyAlignment="1" applyProtection="1">
      <alignment horizontal="left" vertical="top" wrapText="1"/>
    </xf>
    <xf numFmtId="0" fontId="54" fillId="4" borderId="0" xfId="0" applyFont="1" applyFill="1" applyAlignment="1" applyProtection="1">
      <alignment horizontal="left" vertical="top"/>
    </xf>
    <xf numFmtId="0" fontId="54" fillId="4" borderId="27" xfId="0" applyFont="1" applyFill="1" applyBorder="1" applyAlignment="1" applyProtection="1">
      <alignment horizontal="left" vertical="top"/>
    </xf>
    <xf numFmtId="0" fontId="41" fillId="4" borderId="0" xfId="0" applyFont="1" applyFill="1" applyAlignment="1" applyProtection="1">
      <alignment horizontal="left" vertical="top" wrapText="1"/>
    </xf>
    <xf numFmtId="0" fontId="41" fillId="4" borderId="27" xfId="0" applyFont="1" applyFill="1" applyBorder="1" applyAlignment="1" applyProtection="1">
      <alignment horizontal="left" vertical="top" wrapText="1"/>
    </xf>
    <xf numFmtId="0" fontId="19" fillId="4" borderId="0" xfId="0" applyFont="1" applyFill="1" applyBorder="1" applyAlignment="1" applyProtection="1">
      <alignment horizontal="left" vertical="top" wrapText="1"/>
    </xf>
    <xf numFmtId="0" fontId="19" fillId="4" borderId="18" xfId="0" applyFont="1" applyFill="1" applyBorder="1" applyAlignment="1" applyProtection="1">
      <alignment horizontal="left" vertical="top" wrapText="1"/>
    </xf>
    <xf numFmtId="0" fontId="19" fillId="4" borderId="16" xfId="0" applyFont="1" applyFill="1" applyBorder="1" applyAlignment="1" applyProtection="1">
      <alignment horizontal="left" vertical="top" wrapText="1"/>
    </xf>
    <xf numFmtId="0" fontId="0" fillId="14" borderId="46" xfId="0" applyFill="1" applyBorder="1" applyAlignment="1" applyProtection="1">
      <alignment horizontal="right"/>
    </xf>
    <xf numFmtId="0" fontId="0" fillId="14" borderId="47" xfId="0" applyFill="1" applyBorder="1" applyAlignment="1" applyProtection="1">
      <alignment horizontal="right"/>
    </xf>
    <xf numFmtId="0" fontId="19" fillId="4" borderId="55" xfId="0" applyFont="1" applyFill="1" applyBorder="1" applyAlignment="1" applyProtection="1">
      <alignment horizontal="left" wrapText="1"/>
    </xf>
    <xf numFmtId="0" fontId="19" fillId="4" borderId="0" xfId="0" applyFont="1" applyFill="1" applyAlignment="1" applyProtection="1">
      <alignment horizontal="left" wrapText="1"/>
    </xf>
    <xf numFmtId="0" fontId="19" fillId="4" borderId="51" xfId="0" applyFont="1" applyFill="1" applyBorder="1" applyAlignment="1" applyProtection="1">
      <alignment horizontal="left" wrapText="1"/>
    </xf>
    <xf numFmtId="0" fontId="19" fillId="4" borderId="56" xfId="0" applyFont="1" applyFill="1" applyBorder="1" applyAlignment="1" applyProtection="1">
      <alignment horizontal="left" wrapText="1"/>
    </xf>
    <xf numFmtId="0" fontId="19" fillId="4" borderId="57" xfId="0" applyFont="1" applyFill="1" applyBorder="1" applyAlignment="1" applyProtection="1">
      <alignment horizontal="left" wrapText="1"/>
    </xf>
    <xf numFmtId="0" fontId="19" fillId="4" borderId="58" xfId="0" applyFont="1" applyFill="1" applyBorder="1" applyAlignment="1" applyProtection="1">
      <alignment horizontal="left" wrapText="1"/>
    </xf>
  </cellXfs>
  <cellStyles count="7">
    <cellStyle name="Comma" xfId="1" builtinId="3"/>
    <cellStyle name="Comma 13" xfId="4" xr:uid="{B114BAD8-97BB-4F4C-B8C7-8D2C83FF6065}"/>
    <cellStyle name="Normal" xfId="0" builtinId="0"/>
    <cellStyle name="Normal 31" xfId="3" xr:uid="{403F12F0-C968-4A36-90A5-29B2C3E4E1B2}"/>
    <cellStyle name="Normal 31 2" xfId="6" xr:uid="{CF5319AA-BD7F-426C-9871-72C7DA9BD6EC}"/>
    <cellStyle name="Percent" xfId="2" builtinId="5"/>
    <cellStyle name="Percent 31" xfId="5" xr:uid="{09D99B25-4545-40DD-A77A-FD34C680FE81}"/>
  </cellStyles>
  <dxfs count="0"/>
  <tableStyles count="0" defaultTableStyle="TableStyleMedium2" defaultPivotStyle="PivotStyleLight16"/>
  <colors>
    <mruColors>
      <color rgb="FFFFFFFF"/>
      <color rgb="FFF6D6DB"/>
      <color rgb="FFEDB1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318161</xdr:colOff>
      <xdr:row>25</xdr:row>
      <xdr:rowOff>180976</xdr:rowOff>
    </xdr:from>
    <xdr:to>
      <xdr:col>19</xdr:col>
      <xdr:colOff>2073194</xdr:colOff>
      <xdr:row>43</xdr:row>
      <xdr:rowOff>20332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F6C80-9920-4EAB-AA0B-0898062D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6201" y="4524376"/>
          <a:ext cx="5625993" cy="2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ED7B-0595-4FCC-AF0E-6DE9D65B8A16}">
  <dimension ref="A1:O134"/>
  <sheetViews>
    <sheetView topLeftCell="A27" workbookViewId="0">
      <selection activeCell="J34" sqref="J34:J75"/>
    </sheetView>
  </sheetViews>
  <sheetFormatPr defaultRowHeight="14.4" x14ac:dyDescent="0.3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33203125" style="7" customWidth="1"/>
    <col min="6" max="6" width="14" style="7" customWidth="1"/>
    <col min="7" max="7" width="18.6640625" style="8" bestFit="1" customWidth="1"/>
    <col min="12" max="12" width="53.6640625" customWidth="1"/>
    <col min="13" max="13" width="14.44140625" customWidth="1"/>
    <col min="14" max="14" width="13.33203125" customWidth="1"/>
    <col min="15" max="15" width="13.88671875" customWidth="1"/>
  </cols>
  <sheetData>
    <row r="1" spans="1:7" x14ac:dyDescent="0.3">
      <c r="A1" s="4" t="s">
        <v>0</v>
      </c>
      <c r="B1" s="5">
        <v>44197</v>
      </c>
      <c r="C1" s="1"/>
      <c r="D1" s="3" t="s">
        <v>1</v>
      </c>
      <c r="E1" s="1"/>
      <c r="F1" s="2">
        <v>44197</v>
      </c>
      <c r="G1" s="6"/>
    </row>
    <row r="2" spans="1:7" x14ac:dyDescent="0.3">
      <c r="A2" s="581" t="s">
        <v>2</v>
      </c>
      <c r="B2" s="582"/>
      <c r="C2" s="583"/>
      <c r="D2" s="584"/>
      <c r="E2" s="16"/>
      <c r="F2" s="16"/>
      <c r="G2" s="101"/>
    </row>
    <row r="3" spans="1:7" x14ac:dyDescent="0.3">
      <c r="A3" s="585" t="s">
        <v>3</v>
      </c>
      <c r="B3" s="586"/>
      <c r="C3" s="102"/>
      <c r="D3" s="33"/>
      <c r="E3" s="103"/>
      <c r="F3" s="33"/>
      <c r="G3" s="104"/>
    </row>
    <row r="4" spans="1:7" ht="43.2" x14ac:dyDescent="0.3">
      <c r="A4" s="10" t="s">
        <v>4</v>
      </c>
      <c r="B4" s="11" t="s">
        <v>5</v>
      </c>
      <c r="C4" s="105" t="s">
        <v>6</v>
      </c>
      <c r="D4" s="33"/>
      <c r="E4" s="103" t="s">
        <v>7</v>
      </c>
      <c r="F4" s="103" t="s">
        <v>8</v>
      </c>
      <c r="G4" s="106" t="s">
        <v>9</v>
      </c>
    </row>
    <row r="5" spans="1:7" x14ac:dyDescent="0.3">
      <c r="A5" s="12"/>
      <c r="B5" s="12" t="s">
        <v>10</v>
      </c>
      <c r="C5" s="107"/>
      <c r="D5" s="108"/>
      <c r="E5" s="109"/>
      <c r="F5" s="109"/>
      <c r="G5" s="110"/>
    </row>
    <row r="6" spans="1:7" x14ac:dyDescent="0.3">
      <c r="A6" s="13"/>
      <c r="B6" s="14"/>
      <c r="C6" s="15" t="s">
        <v>11</v>
      </c>
      <c r="D6" s="16"/>
      <c r="E6" s="17"/>
      <c r="F6" s="18"/>
      <c r="G6" s="19"/>
    </row>
    <row r="7" spans="1:7" x14ac:dyDescent="0.3">
      <c r="A7" s="13">
        <v>1</v>
      </c>
      <c r="B7" s="14" t="s">
        <v>12</v>
      </c>
      <c r="C7" s="20" t="s">
        <v>13</v>
      </c>
      <c r="E7" s="21"/>
      <c r="F7" s="22">
        <v>1</v>
      </c>
      <c r="G7" s="23">
        <f>E7*F7</f>
        <v>0</v>
      </c>
    </row>
    <row r="8" spans="1:7" x14ac:dyDescent="0.3">
      <c r="A8" s="13"/>
      <c r="B8" s="14"/>
      <c r="C8" s="24" t="s">
        <v>14</v>
      </c>
      <c r="E8" s="25"/>
      <c r="F8" s="22"/>
      <c r="G8" s="25"/>
    </row>
    <row r="9" spans="1:7" x14ac:dyDescent="0.3">
      <c r="A9" s="13">
        <v>2</v>
      </c>
      <c r="B9" s="14" t="s">
        <v>15</v>
      </c>
      <c r="C9" s="587" t="s">
        <v>16</v>
      </c>
      <c r="D9" s="588"/>
      <c r="E9" s="21"/>
      <c r="F9" s="22">
        <v>0</v>
      </c>
      <c r="G9" s="23">
        <f>E9*F9</f>
        <v>0</v>
      </c>
    </row>
    <row r="10" spans="1:7" x14ac:dyDescent="0.3">
      <c r="A10" s="13">
        <v>3</v>
      </c>
      <c r="B10" s="14" t="s">
        <v>15</v>
      </c>
      <c r="C10" s="587" t="s">
        <v>17</v>
      </c>
      <c r="D10" s="588"/>
      <c r="E10" s="21"/>
      <c r="F10" s="22">
        <v>1</v>
      </c>
      <c r="G10" s="23">
        <f>F10*E10</f>
        <v>0</v>
      </c>
    </row>
    <row r="11" spans="1:7" x14ac:dyDescent="0.3">
      <c r="A11" s="13"/>
      <c r="B11" s="14"/>
      <c r="C11" s="27" t="s">
        <v>18</v>
      </c>
      <c r="D11" s="28"/>
      <c r="E11" s="29">
        <f>+E7+E9+E10</f>
        <v>0</v>
      </c>
      <c r="F11" s="28"/>
      <c r="G11" s="23">
        <f>G7+G9+G10</f>
        <v>0</v>
      </c>
    </row>
    <row r="12" spans="1:7" x14ac:dyDescent="0.3">
      <c r="A12" s="13"/>
      <c r="B12" s="14"/>
      <c r="C12" s="30" t="s">
        <v>19</v>
      </c>
      <c r="D12" s="31"/>
      <c r="E12" s="25"/>
      <c r="F12" s="32"/>
      <c r="G12" s="25"/>
    </row>
    <row r="13" spans="1:7" x14ac:dyDescent="0.3">
      <c r="A13" s="13">
        <v>4</v>
      </c>
      <c r="B13" s="14" t="s">
        <v>20</v>
      </c>
      <c r="C13" s="577" t="s">
        <v>21</v>
      </c>
      <c r="D13" s="578"/>
      <c r="E13" s="21"/>
      <c r="F13" s="22">
        <v>1</v>
      </c>
      <c r="G13" s="23">
        <f>E13*F13</f>
        <v>0</v>
      </c>
    </row>
    <row r="14" spans="1:7" x14ac:dyDescent="0.3">
      <c r="A14" s="13">
        <v>5</v>
      </c>
      <c r="B14" s="14" t="s">
        <v>20</v>
      </c>
      <c r="C14" s="595" t="s">
        <v>22</v>
      </c>
      <c r="D14" s="596"/>
      <c r="E14" s="21"/>
      <c r="F14" s="22">
        <v>1</v>
      </c>
      <c r="G14" s="23">
        <f>E14*F14</f>
        <v>0</v>
      </c>
    </row>
    <row r="15" spans="1:7" x14ac:dyDescent="0.3">
      <c r="A15" s="13">
        <v>6</v>
      </c>
      <c r="B15" s="14" t="s">
        <v>23</v>
      </c>
      <c r="C15" s="599" t="s">
        <v>24</v>
      </c>
      <c r="D15" s="605"/>
      <c r="E15" s="21"/>
      <c r="F15" s="34">
        <v>1</v>
      </c>
      <c r="G15" s="23">
        <f>E15*F15</f>
        <v>0</v>
      </c>
    </row>
    <row r="16" spans="1:7" x14ac:dyDescent="0.3">
      <c r="A16" s="13"/>
      <c r="B16" s="14"/>
      <c r="C16" s="606" t="s">
        <v>25</v>
      </c>
      <c r="D16" s="607"/>
      <c r="E16" s="25"/>
      <c r="F16" s="35"/>
      <c r="G16" s="25"/>
    </row>
    <row r="17" spans="1:15" x14ac:dyDescent="0.3">
      <c r="A17" s="13">
        <v>7</v>
      </c>
      <c r="B17" s="14" t="s">
        <v>26</v>
      </c>
      <c r="C17" s="608" t="s">
        <v>27</v>
      </c>
      <c r="D17" s="609"/>
      <c r="E17" s="21"/>
      <c r="F17" s="22">
        <v>0.94999999999999984</v>
      </c>
      <c r="G17" s="23">
        <f>E17*F17</f>
        <v>0</v>
      </c>
    </row>
    <row r="18" spans="1:15" x14ac:dyDescent="0.3">
      <c r="A18" s="13">
        <v>8</v>
      </c>
      <c r="B18" s="14" t="s">
        <v>28</v>
      </c>
      <c r="C18" s="608" t="s">
        <v>29</v>
      </c>
      <c r="D18" s="609"/>
      <c r="E18" s="21"/>
      <c r="F18" s="22">
        <v>0.89999999999999991</v>
      </c>
      <c r="G18" s="23">
        <f>E18*F18</f>
        <v>0</v>
      </c>
    </row>
    <row r="19" spans="1:15" x14ac:dyDescent="0.3">
      <c r="A19" s="13">
        <v>9</v>
      </c>
      <c r="B19" s="14" t="s">
        <v>28</v>
      </c>
      <c r="C19" s="610" t="s">
        <v>30</v>
      </c>
      <c r="D19" s="588"/>
      <c r="E19" s="21"/>
      <c r="F19" s="22">
        <v>0.9</v>
      </c>
      <c r="G19" s="23">
        <f t="shared" ref="G19" si="0">E19*F19</f>
        <v>0</v>
      </c>
    </row>
    <row r="20" spans="1:15" x14ac:dyDescent="0.3">
      <c r="A20" s="13">
        <v>10</v>
      </c>
      <c r="B20" s="14" t="s">
        <v>28</v>
      </c>
      <c r="C20" s="28" t="s">
        <v>31</v>
      </c>
      <c r="D20" s="28"/>
      <c r="E20" s="21"/>
      <c r="F20" s="34">
        <v>0.9</v>
      </c>
      <c r="G20" s="23">
        <f>E20*F20</f>
        <v>0</v>
      </c>
    </row>
    <row r="21" spans="1:15" x14ac:dyDescent="0.3">
      <c r="A21" s="13"/>
      <c r="B21" s="14"/>
      <c r="C21" s="30" t="s">
        <v>32</v>
      </c>
      <c r="D21" s="36"/>
      <c r="E21" s="25"/>
      <c r="F21" s="35"/>
      <c r="G21" s="25"/>
    </row>
    <row r="22" spans="1:15" x14ac:dyDescent="0.3">
      <c r="A22" s="13">
        <v>11</v>
      </c>
      <c r="B22" s="14" t="s">
        <v>33</v>
      </c>
      <c r="C22" s="610" t="s">
        <v>34</v>
      </c>
      <c r="D22" s="588"/>
      <c r="E22" s="21"/>
      <c r="F22" s="22">
        <v>0.5</v>
      </c>
      <c r="G22" s="23">
        <f t="shared" ref="G22:G25" si="1">E22*F22</f>
        <v>0</v>
      </c>
    </row>
    <row r="23" spans="1:15" ht="14.4" customHeight="1" x14ac:dyDescent="0.3">
      <c r="A23" s="13">
        <v>12</v>
      </c>
      <c r="B23" s="14" t="s">
        <v>35</v>
      </c>
      <c r="C23" s="597" t="s">
        <v>36</v>
      </c>
      <c r="D23" s="598"/>
      <c r="E23" s="21"/>
      <c r="F23" s="22">
        <v>0.5</v>
      </c>
      <c r="G23" s="23">
        <f t="shared" si="1"/>
        <v>0</v>
      </c>
    </row>
    <row r="24" spans="1:15" ht="14.4" customHeight="1" x14ac:dyDescent="0.3">
      <c r="A24" s="13">
        <v>13</v>
      </c>
      <c r="B24" s="14" t="s">
        <v>37</v>
      </c>
      <c r="C24" s="7" t="s">
        <v>38</v>
      </c>
      <c r="E24" s="21"/>
      <c r="F24" s="22">
        <v>0.5</v>
      </c>
      <c r="G24" s="23">
        <f t="shared" si="1"/>
        <v>0</v>
      </c>
    </row>
    <row r="25" spans="1:15" x14ac:dyDescent="0.3">
      <c r="A25" s="13">
        <v>14</v>
      </c>
      <c r="B25" s="14" t="s">
        <v>39</v>
      </c>
      <c r="C25" s="599" t="s">
        <v>40</v>
      </c>
      <c r="D25" s="600"/>
      <c r="E25" s="21"/>
      <c r="F25" s="37">
        <v>0.5</v>
      </c>
      <c r="G25" s="23">
        <f t="shared" si="1"/>
        <v>0</v>
      </c>
    </row>
    <row r="26" spans="1:15" x14ac:dyDescent="0.3">
      <c r="A26" s="13"/>
      <c r="B26" s="14"/>
      <c r="E26" s="38"/>
      <c r="G26" s="23"/>
    </row>
    <row r="27" spans="1:15" x14ac:dyDescent="0.3">
      <c r="A27" s="13">
        <v>15</v>
      </c>
      <c r="B27" s="14" t="s">
        <v>41</v>
      </c>
      <c r="C27" s="39" t="s">
        <v>42</v>
      </c>
      <c r="D27" s="40"/>
      <c r="E27" s="21"/>
      <c r="F27" s="41">
        <v>0</v>
      </c>
      <c r="G27" s="23">
        <f t="shared" ref="G27" si="2">E27*F27</f>
        <v>0</v>
      </c>
    </row>
    <row r="28" spans="1:15" x14ac:dyDescent="0.3">
      <c r="A28" s="42"/>
      <c r="B28" s="43"/>
      <c r="C28" s="33"/>
      <c r="D28" s="33"/>
      <c r="E28" s="44"/>
      <c r="G28" s="44"/>
    </row>
    <row r="29" spans="1:15" ht="15" thickBot="1" x14ac:dyDescent="0.35">
      <c r="A29" s="45"/>
      <c r="B29" s="45"/>
      <c r="C29" s="33"/>
      <c r="D29" s="33"/>
      <c r="E29" s="46"/>
      <c r="F29" s="22"/>
      <c r="G29" s="47"/>
    </row>
    <row r="30" spans="1:15" ht="15" thickBot="1" x14ac:dyDescent="0.35">
      <c r="A30" s="45"/>
      <c r="B30" s="45"/>
      <c r="C30" s="48" t="s">
        <v>43</v>
      </c>
      <c r="D30" s="49"/>
      <c r="E30" s="50">
        <f>SUM(E11:E27)</f>
        <v>0</v>
      </c>
      <c r="F30" s="51"/>
      <c r="G30" s="52">
        <f>SUM(G11:G27)</f>
        <v>0</v>
      </c>
    </row>
    <row r="31" spans="1:15" x14ac:dyDescent="0.3">
      <c r="A31" s="45"/>
      <c r="B31" s="45"/>
      <c r="E31" s="46"/>
      <c r="F31" s="34"/>
      <c r="G31" s="47"/>
    </row>
    <row r="32" spans="1:15" x14ac:dyDescent="0.3">
      <c r="A32" s="13"/>
      <c r="B32" s="14" t="s">
        <v>44</v>
      </c>
      <c r="C32" s="53" t="s">
        <v>45</v>
      </c>
      <c r="D32" s="54"/>
      <c r="E32" s="55"/>
      <c r="F32" s="56"/>
      <c r="G32" s="57"/>
      <c r="I32" s="14" t="s">
        <v>46</v>
      </c>
      <c r="J32" s="14" t="s">
        <v>46</v>
      </c>
      <c r="K32" s="53" t="s">
        <v>45</v>
      </c>
      <c r="L32" s="54"/>
      <c r="M32" s="55"/>
      <c r="N32" s="56"/>
      <c r="O32" s="57"/>
    </row>
    <row r="33" spans="1:15" x14ac:dyDescent="0.3">
      <c r="A33" s="13"/>
      <c r="B33" s="14"/>
      <c r="C33" s="58" t="s">
        <v>47</v>
      </c>
      <c r="D33" s="59"/>
      <c r="E33" s="60"/>
      <c r="F33" s="9"/>
      <c r="G33" s="61"/>
      <c r="I33" s="14"/>
      <c r="J33" s="14"/>
      <c r="K33" s="58" t="s">
        <v>47</v>
      </c>
      <c r="L33" s="59"/>
      <c r="M33" s="60"/>
      <c r="N33" s="9"/>
      <c r="O33" s="61"/>
    </row>
    <row r="34" spans="1:15" x14ac:dyDescent="0.3">
      <c r="A34" s="13">
        <v>15</v>
      </c>
      <c r="B34" s="14" t="s">
        <v>48</v>
      </c>
      <c r="C34" s="16" t="s">
        <v>49</v>
      </c>
      <c r="D34" s="62"/>
      <c r="E34" s="21"/>
      <c r="F34" s="63">
        <v>0</v>
      </c>
      <c r="G34" s="64">
        <f t="shared" ref="G34:G60" si="3">E34*F34</f>
        <v>0</v>
      </c>
      <c r="I34" s="14">
        <v>24</v>
      </c>
      <c r="J34" s="14" t="s">
        <v>50</v>
      </c>
      <c r="K34" s="16" t="s">
        <v>49</v>
      </c>
      <c r="L34" s="62"/>
      <c r="M34" s="21"/>
      <c r="N34" s="63">
        <v>0</v>
      </c>
      <c r="O34" s="64">
        <f t="shared" ref="O34:O48" si="4">M34*N34</f>
        <v>0</v>
      </c>
    </row>
    <row r="35" spans="1:15" x14ac:dyDescent="0.3">
      <c r="A35" s="65">
        <v>16</v>
      </c>
      <c r="B35" s="65"/>
      <c r="C35" s="66" t="s">
        <v>51</v>
      </c>
      <c r="D35" s="67"/>
      <c r="E35" s="68"/>
      <c r="F35" s="69"/>
      <c r="G35" s="70"/>
      <c r="I35" s="65"/>
      <c r="J35" s="65"/>
      <c r="K35" s="66" t="s">
        <v>51</v>
      </c>
      <c r="L35" s="67"/>
      <c r="M35" s="68"/>
      <c r="N35" s="69"/>
      <c r="O35" s="70"/>
    </row>
    <row r="36" spans="1:15" x14ac:dyDescent="0.3">
      <c r="A36" s="13"/>
      <c r="B36" s="123" t="s">
        <v>52</v>
      </c>
      <c r="C36" s="124" t="s">
        <v>53</v>
      </c>
      <c r="D36" s="124"/>
      <c r="E36" s="132"/>
      <c r="F36" s="125">
        <v>0</v>
      </c>
      <c r="G36" s="23">
        <f>E37*F37</f>
        <v>0</v>
      </c>
      <c r="H36" s="155"/>
      <c r="I36" s="14">
        <v>24</v>
      </c>
      <c r="J36" s="14" t="s">
        <v>54</v>
      </c>
      <c r="K36" s="33" t="s">
        <v>55</v>
      </c>
      <c r="L36" s="71"/>
      <c r="M36" s="21"/>
      <c r="N36" s="72">
        <v>0</v>
      </c>
      <c r="O36" s="64">
        <f t="shared" si="4"/>
        <v>0</v>
      </c>
    </row>
    <row r="37" spans="1:15" x14ac:dyDescent="0.3">
      <c r="A37" s="13">
        <v>17</v>
      </c>
      <c r="B37" s="123" t="s">
        <v>56</v>
      </c>
      <c r="C37" s="126" t="s">
        <v>57</v>
      </c>
      <c r="D37" s="127"/>
      <c r="E37" s="128"/>
      <c r="F37" s="129">
        <v>0</v>
      </c>
      <c r="G37" s="64"/>
      <c r="H37" s="155"/>
      <c r="I37" s="14">
        <v>25</v>
      </c>
      <c r="J37" s="172">
        <v>25</v>
      </c>
      <c r="K37" s="173" t="s">
        <v>58</v>
      </c>
      <c r="L37" s="174"/>
      <c r="M37" s="175"/>
      <c r="N37" s="176">
        <v>0.05</v>
      </c>
      <c r="O37" s="64">
        <f t="shared" si="4"/>
        <v>0</v>
      </c>
    </row>
    <row r="38" spans="1:15" x14ac:dyDescent="0.3">
      <c r="A38" s="13"/>
      <c r="B38" s="123" t="s">
        <v>59</v>
      </c>
      <c r="C38" s="126" t="s">
        <v>60</v>
      </c>
      <c r="D38" s="127"/>
      <c r="E38" s="128"/>
      <c r="F38" s="129">
        <v>0</v>
      </c>
      <c r="G38" s="64"/>
      <c r="I38" s="14"/>
      <c r="J38" s="14"/>
      <c r="K38" s="73" t="s">
        <v>61</v>
      </c>
      <c r="L38" s="71"/>
      <c r="M38" s="74"/>
      <c r="N38" s="72"/>
      <c r="O38" s="25"/>
    </row>
    <row r="39" spans="1:15" x14ac:dyDescent="0.3">
      <c r="A39" s="13">
        <v>18</v>
      </c>
      <c r="B39" s="122" t="s">
        <v>62</v>
      </c>
      <c r="C39" s="126" t="s">
        <v>63</v>
      </c>
      <c r="D39" s="127"/>
      <c r="E39" s="128"/>
      <c r="F39" s="129">
        <v>0.05</v>
      </c>
      <c r="G39" s="64">
        <f t="shared" si="3"/>
        <v>0</v>
      </c>
      <c r="I39" s="14">
        <v>27</v>
      </c>
      <c r="J39" s="14" t="s">
        <v>64</v>
      </c>
      <c r="K39" s="33" t="s">
        <v>65</v>
      </c>
      <c r="L39" s="71"/>
      <c r="M39" s="21"/>
      <c r="N39" s="72">
        <v>0.15</v>
      </c>
      <c r="O39" s="64">
        <f t="shared" si="4"/>
        <v>0</v>
      </c>
    </row>
    <row r="40" spans="1:15" x14ac:dyDescent="0.3">
      <c r="A40" s="13"/>
      <c r="B40" s="122" t="s">
        <v>66</v>
      </c>
      <c r="C40" s="126" t="s">
        <v>67</v>
      </c>
      <c r="D40" s="127"/>
      <c r="E40" s="131"/>
      <c r="F40" s="129">
        <v>0.1</v>
      </c>
      <c r="G40" s="64"/>
      <c r="I40" s="14"/>
      <c r="J40" s="14"/>
      <c r="K40" s="73" t="s">
        <v>68</v>
      </c>
      <c r="L40" s="75"/>
      <c r="M40" s="74"/>
      <c r="N40" s="72"/>
      <c r="O40" s="25"/>
    </row>
    <row r="41" spans="1:15" x14ac:dyDescent="0.3">
      <c r="A41" s="13"/>
      <c r="B41" s="14"/>
      <c r="C41" s="73" t="s">
        <v>61</v>
      </c>
      <c r="D41" s="71"/>
      <c r="E41" s="74"/>
      <c r="F41" s="72"/>
      <c r="G41" s="25"/>
      <c r="I41" s="14">
        <v>28</v>
      </c>
      <c r="J41" s="14" t="s">
        <v>69</v>
      </c>
      <c r="K41" s="33" t="s">
        <v>70</v>
      </c>
      <c r="L41" s="75"/>
      <c r="M41" s="21"/>
      <c r="N41" s="72">
        <v>0.5</v>
      </c>
      <c r="O41" s="64">
        <f t="shared" si="4"/>
        <v>0</v>
      </c>
    </row>
    <row r="42" spans="1:15" x14ac:dyDescent="0.3">
      <c r="A42" s="13">
        <v>19</v>
      </c>
      <c r="B42" s="14" t="s">
        <v>71</v>
      </c>
      <c r="C42" s="33" t="s">
        <v>65</v>
      </c>
      <c r="D42" s="71"/>
      <c r="E42" s="21"/>
      <c r="F42" s="72">
        <v>0.15</v>
      </c>
      <c r="G42" s="64">
        <f t="shared" si="3"/>
        <v>0</v>
      </c>
      <c r="I42" s="14">
        <v>28</v>
      </c>
      <c r="J42" s="14" t="s">
        <v>72</v>
      </c>
      <c r="K42" s="33" t="s">
        <v>73</v>
      </c>
      <c r="L42" s="75"/>
      <c r="M42" s="21"/>
      <c r="N42" s="72">
        <v>0.5</v>
      </c>
      <c r="O42" s="64">
        <f t="shared" si="4"/>
        <v>0</v>
      </c>
    </row>
    <row r="43" spans="1:15" x14ac:dyDescent="0.3">
      <c r="A43" s="13"/>
      <c r="B43" s="14" t="s">
        <v>74</v>
      </c>
      <c r="C43" s="154" t="s">
        <v>75</v>
      </c>
      <c r="D43" s="127"/>
      <c r="E43" s="130"/>
      <c r="F43" s="129">
        <v>0.15</v>
      </c>
      <c r="G43" s="64"/>
      <c r="I43" s="14"/>
      <c r="J43" s="14"/>
      <c r="K43" s="73" t="s">
        <v>76</v>
      </c>
      <c r="L43" s="75"/>
      <c r="M43" s="74"/>
      <c r="N43" s="72"/>
      <c r="O43" s="25"/>
    </row>
    <row r="44" spans="1:15" x14ac:dyDescent="0.3">
      <c r="A44" s="13"/>
      <c r="B44" s="14" t="s">
        <v>77</v>
      </c>
      <c r="C44" s="154" t="s">
        <v>78</v>
      </c>
      <c r="D44" s="127"/>
      <c r="E44" s="130"/>
      <c r="F44" s="129">
        <v>0.15</v>
      </c>
      <c r="G44" s="64"/>
      <c r="I44" s="14">
        <v>26</v>
      </c>
      <c r="J44" s="14" t="s">
        <v>79</v>
      </c>
      <c r="K44" s="33" t="s">
        <v>80</v>
      </c>
      <c r="L44" s="75"/>
      <c r="M44" s="21"/>
      <c r="N44" s="129">
        <v>0.05</v>
      </c>
      <c r="O44" s="64">
        <f t="shared" si="4"/>
        <v>0</v>
      </c>
    </row>
    <row r="45" spans="1:15" x14ac:dyDescent="0.3">
      <c r="A45" s="13"/>
      <c r="B45" s="14" t="s">
        <v>81</v>
      </c>
      <c r="C45" s="154" t="s">
        <v>82</v>
      </c>
      <c r="D45" s="71"/>
      <c r="E45" s="130"/>
      <c r="F45" s="129">
        <v>0.15</v>
      </c>
      <c r="G45" s="64"/>
      <c r="I45" s="14">
        <v>27</v>
      </c>
      <c r="J45" s="14" t="s">
        <v>83</v>
      </c>
      <c r="K45" s="33" t="s">
        <v>80</v>
      </c>
      <c r="L45" s="75"/>
      <c r="M45" s="21"/>
      <c r="N45" s="129">
        <v>0.1</v>
      </c>
      <c r="O45" s="64">
        <f t="shared" si="4"/>
        <v>0</v>
      </c>
    </row>
    <row r="46" spans="1:15" x14ac:dyDescent="0.3">
      <c r="A46" s="13"/>
      <c r="B46" s="14"/>
      <c r="C46" s="73" t="s">
        <v>68</v>
      </c>
      <c r="D46" s="75"/>
      <c r="E46" s="74"/>
      <c r="F46" s="72"/>
      <c r="G46" s="25"/>
      <c r="I46" s="14">
        <v>28</v>
      </c>
      <c r="J46" s="14" t="s">
        <v>84</v>
      </c>
      <c r="K46" s="33" t="s">
        <v>85</v>
      </c>
      <c r="L46" s="75"/>
      <c r="M46" s="21"/>
      <c r="N46" s="76">
        <v>0.5</v>
      </c>
      <c r="O46" s="64">
        <f t="shared" si="4"/>
        <v>0</v>
      </c>
    </row>
    <row r="47" spans="1:15" x14ac:dyDescent="0.3">
      <c r="A47" s="13">
        <v>20</v>
      </c>
      <c r="B47" s="14" t="s">
        <v>86</v>
      </c>
      <c r="C47" s="33" t="s">
        <v>87</v>
      </c>
      <c r="D47" s="75"/>
      <c r="E47" s="21"/>
      <c r="F47" s="72">
        <v>0.5</v>
      </c>
      <c r="G47" s="64">
        <f t="shared" si="3"/>
        <v>0</v>
      </c>
      <c r="I47" s="14">
        <v>28</v>
      </c>
      <c r="J47" s="14" t="s">
        <v>88</v>
      </c>
      <c r="K47" s="108" t="s">
        <v>89</v>
      </c>
      <c r="L47" s="156"/>
      <c r="M47" s="21"/>
      <c r="N47" s="157">
        <v>0.5</v>
      </c>
      <c r="O47" s="64">
        <f t="shared" si="4"/>
        <v>0</v>
      </c>
    </row>
    <row r="48" spans="1:15" x14ac:dyDescent="0.3">
      <c r="A48" s="13"/>
      <c r="B48" s="14" t="s">
        <v>90</v>
      </c>
      <c r="C48" s="154" t="s">
        <v>91</v>
      </c>
      <c r="D48" s="75"/>
      <c r="E48" s="21"/>
      <c r="F48" s="72">
        <v>0.5</v>
      </c>
      <c r="G48" s="64"/>
      <c r="I48" s="14"/>
      <c r="J48" s="14"/>
      <c r="K48" s="579" t="s">
        <v>92</v>
      </c>
      <c r="L48" s="580"/>
      <c r="M48" s="74"/>
      <c r="N48" s="158"/>
      <c r="O48" s="77">
        <f t="shared" si="4"/>
        <v>0</v>
      </c>
    </row>
    <row r="49" spans="1:15" x14ac:dyDescent="0.3">
      <c r="A49" s="13"/>
      <c r="B49" s="14" t="s">
        <v>93</v>
      </c>
      <c r="C49" s="154" t="s">
        <v>94</v>
      </c>
      <c r="D49" s="75"/>
      <c r="E49" s="21"/>
      <c r="F49" s="72">
        <v>0.5</v>
      </c>
      <c r="G49" s="64"/>
      <c r="I49" s="14">
        <v>28</v>
      </c>
      <c r="J49" s="14" t="s">
        <v>95</v>
      </c>
      <c r="K49" s="73" t="s">
        <v>96</v>
      </c>
      <c r="L49" s="78"/>
      <c r="M49" s="21"/>
      <c r="N49" s="76">
        <v>0.5</v>
      </c>
      <c r="O49" s="64">
        <f>M49*N49</f>
        <v>0</v>
      </c>
    </row>
    <row r="50" spans="1:15" x14ac:dyDescent="0.3">
      <c r="A50" s="13"/>
      <c r="B50" s="14" t="s">
        <v>97</v>
      </c>
      <c r="C50" s="154" t="s">
        <v>98</v>
      </c>
      <c r="D50" s="75"/>
      <c r="E50" s="21"/>
      <c r="F50" s="72">
        <v>0.5</v>
      </c>
      <c r="G50" s="64"/>
      <c r="I50" s="14">
        <v>28</v>
      </c>
      <c r="J50" s="14" t="s">
        <v>95</v>
      </c>
      <c r="K50" s="73" t="s">
        <v>99</v>
      </c>
      <c r="L50" s="78"/>
      <c r="M50" s="21"/>
      <c r="N50" s="76">
        <v>0.5</v>
      </c>
      <c r="O50" s="64">
        <f>M50*N50</f>
        <v>0</v>
      </c>
    </row>
    <row r="51" spans="1:15" x14ac:dyDescent="0.3">
      <c r="A51" s="13"/>
      <c r="B51" s="14" t="s">
        <v>100</v>
      </c>
      <c r="C51" s="154" t="s">
        <v>101</v>
      </c>
      <c r="D51" s="75"/>
      <c r="E51" s="21"/>
      <c r="F51" s="72">
        <v>0.5</v>
      </c>
      <c r="G51" s="64"/>
      <c r="I51" s="14"/>
      <c r="J51" s="14"/>
      <c r="K51" s="33"/>
      <c r="L51" s="75"/>
      <c r="M51" s="79"/>
      <c r="N51" s="80"/>
      <c r="O51" s="81"/>
    </row>
    <row r="52" spans="1:15" x14ac:dyDescent="0.3">
      <c r="A52" s="13">
        <v>21</v>
      </c>
      <c r="B52" s="14"/>
      <c r="C52" s="134" t="s">
        <v>73</v>
      </c>
      <c r="D52" s="75"/>
      <c r="E52" s="21"/>
      <c r="F52" s="72">
        <v>0.5</v>
      </c>
      <c r="G52" s="64">
        <f t="shared" si="3"/>
        <v>0</v>
      </c>
      <c r="I52" s="14">
        <v>28</v>
      </c>
      <c r="J52" s="14" t="s">
        <v>95</v>
      </c>
      <c r="K52" s="73" t="s">
        <v>102</v>
      </c>
      <c r="L52" s="75"/>
      <c r="M52" s="21"/>
      <c r="N52" s="76">
        <v>0.5</v>
      </c>
      <c r="O52" s="64">
        <f>M52*N52</f>
        <v>0</v>
      </c>
    </row>
    <row r="53" spans="1:15" x14ac:dyDescent="0.3">
      <c r="A53" s="13"/>
      <c r="B53" s="14"/>
      <c r="C53" s="139" t="s">
        <v>76</v>
      </c>
      <c r="D53" s="75"/>
      <c r="E53" s="74"/>
      <c r="F53" s="72"/>
      <c r="G53" s="25"/>
      <c r="I53" s="14">
        <v>28</v>
      </c>
      <c r="J53" s="14" t="s">
        <v>95</v>
      </c>
      <c r="K53" s="73" t="s">
        <v>103</v>
      </c>
      <c r="L53" s="75"/>
      <c r="M53" s="21"/>
      <c r="N53" s="76">
        <v>0.5</v>
      </c>
      <c r="O53" s="64">
        <f>M53*N53</f>
        <v>0</v>
      </c>
    </row>
    <row r="54" spans="1:15" x14ac:dyDescent="0.3">
      <c r="A54" s="13"/>
      <c r="B54" s="133">
        <v>26</v>
      </c>
      <c r="C54" s="134" t="s">
        <v>80</v>
      </c>
      <c r="D54" s="135"/>
      <c r="E54" s="136"/>
      <c r="F54" s="137">
        <v>0.1</v>
      </c>
      <c r="G54" s="64">
        <f t="shared" si="3"/>
        <v>0</v>
      </c>
      <c r="I54" s="14">
        <v>28</v>
      </c>
      <c r="J54" s="14" t="s">
        <v>95</v>
      </c>
      <c r="K54" s="567" t="s">
        <v>104</v>
      </c>
      <c r="L54" s="568"/>
      <c r="M54" s="21"/>
      <c r="N54" s="159">
        <v>0.5</v>
      </c>
      <c r="O54" s="64">
        <f>M54*N54</f>
        <v>0</v>
      </c>
    </row>
    <row r="55" spans="1:15" x14ac:dyDescent="0.3">
      <c r="A55" s="13"/>
      <c r="B55" s="133">
        <v>27</v>
      </c>
      <c r="C55" s="134" t="s">
        <v>80</v>
      </c>
      <c r="D55" s="135"/>
      <c r="E55" s="136"/>
      <c r="F55" s="137">
        <v>0.15</v>
      </c>
      <c r="G55" s="64">
        <f t="shared" si="3"/>
        <v>0</v>
      </c>
      <c r="I55" s="14">
        <v>28</v>
      </c>
      <c r="J55" s="14" t="s">
        <v>95</v>
      </c>
      <c r="K55" s="567" t="s">
        <v>105</v>
      </c>
      <c r="L55" s="568"/>
      <c r="M55" s="21"/>
      <c r="N55" s="159">
        <v>0.5</v>
      </c>
      <c r="O55" s="64">
        <f>M55*N55</f>
        <v>0</v>
      </c>
    </row>
    <row r="56" spans="1:15" x14ac:dyDescent="0.3">
      <c r="A56" s="13">
        <v>22</v>
      </c>
      <c r="B56" s="133">
        <v>28</v>
      </c>
      <c r="C56" s="134" t="s">
        <v>85</v>
      </c>
      <c r="D56" s="135"/>
      <c r="E56" s="136"/>
      <c r="F56" s="138">
        <v>0.5</v>
      </c>
      <c r="G56" s="64">
        <f t="shared" si="3"/>
        <v>0</v>
      </c>
      <c r="I56" s="14">
        <v>28</v>
      </c>
      <c r="J56" s="14" t="s">
        <v>95</v>
      </c>
      <c r="K56" s="58" t="s">
        <v>106</v>
      </c>
      <c r="L56" s="160"/>
      <c r="M56" s="21"/>
      <c r="N56" s="159">
        <v>0.5</v>
      </c>
      <c r="O56" s="64">
        <f t="shared" ref="O56:O57" si="5">M56*N56</f>
        <v>0</v>
      </c>
    </row>
    <row r="57" spans="1:15" x14ac:dyDescent="0.3">
      <c r="A57" s="13"/>
      <c r="B57" s="14" t="s">
        <v>107</v>
      </c>
      <c r="C57" s="33" t="s">
        <v>89</v>
      </c>
      <c r="D57" s="75"/>
      <c r="E57" s="21"/>
      <c r="F57" s="72">
        <v>0.5</v>
      </c>
      <c r="G57" s="64"/>
      <c r="I57" s="14">
        <v>28</v>
      </c>
      <c r="J57" s="14" t="s">
        <v>95</v>
      </c>
      <c r="K57" s="161" t="s">
        <v>108</v>
      </c>
      <c r="L57" s="156"/>
      <c r="M57" s="21"/>
      <c r="N57" s="162">
        <v>0.5</v>
      </c>
      <c r="O57" s="64">
        <f t="shared" si="5"/>
        <v>0</v>
      </c>
    </row>
    <row r="58" spans="1:15" x14ac:dyDescent="0.3">
      <c r="A58" s="13">
        <v>22</v>
      </c>
      <c r="B58" s="14" t="s">
        <v>109</v>
      </c>
      <c r="C58" s="33" t="s">
        <v>110</v>
      </c>
      <c r="D58" s="33"/>
      <c r="E58" s="21"/>
      <c r="F58" s="140">
        <v>0.5</v>
      </c>
      <c r="G58" s="23">
        <f t="shared" si="3"/>
        <v>0</v>
      </c>
      <c r="I58" s="14"/>
      <c r="J58" s="14"/>
      <c r="K58" s="82"/>
      <c r="L58" s="83"/>
      <c r="M58" s="84"/>
      <c r="N58" s="76"/>
      <c r="O58" s="85"/>
    </row>
    <row r="59" spans="1:15" x14ac:dyDescent="0.3">
      <c r="A59" s="13"/>
      <c r="B59" s="14" t="s">
        <v>111</v>
      </c>
      <c r="C59" s="33" t="s">
        <v>112</v>
      </c>
      <c r="D59" s="33"/>
      <c r="E59" s="21"/>
      <c r="F59" s="140">
        <v>0.5</v>
      </c>
      <c r="G59" s="23"/>
      <c r="I59" s="14"/>
      <c r="J59" s="14"/>
      <c r="K59" s="569" t="s">
        <v>113</v>
      </c>
      <c r="L59" s="570"/>
      <c r="M59" s="86"/>
      <c r="N59" s="76"/>
      <c r="O59" s="87"/>
    </row>
    <row r="60" spans="1:15" x14ac:dyDescent="0.3">
      <c r="A60" s="13"/>
      <c r="B60" s="14"/>
      <c r="C60" s="601" t="s">
        <v>114</v>
      </c>
      <c r="D60" s="602"/>
      <c r="E60" s="74"/>
      <c r="F60" s="72"/>
      <c r="G60" s="77">
        <f t="shared" si="3"/>
        <v>0</v>
      </c>
      <c r="I60" s="14">
        <v>30</v>
      </c>
      <c r="J60" s="14" t="s">
        <v>115</v>
      </c>
      <c r="K60" s="20" t="s">
        <v>116</v>
      </c>
      <c r="L60" s="83"/>
      <c r="M60" s="21"/>
      <c r="N60" s="76">
        <v>0.85</v>
      </c>
      <c r="O60" s="64">
        <f t="shared" ref="O60:O65" si="6">M60*N60</f>
        <v>0</v>
      </c>
    </row>
    <row r="61" spans="1:15" x14ac:dyDescent="0.3">
      <c r="A61" s="13">
        <v>23</v>
      </c>
      <c r="B61" s="14" t="s">
        <v>117</v>
      </c>
      <c r="C61" s="33" t="s">
        <v>118</v>
      </c>
      <c r="D61" s="78"/>
      <c r="E61" s="21"/>
      <c r="F61" s="76">
        <v>0.5</v>
      </c>
      <c r="G61" s="64">
        <f>E61*F61</f>
        <v>0</v>
      </c>
      <c r="I61" s="14">
        <v>30</v>
      </c>
      <c r="J61" s="14" t="s">
        <v>115</v>
      </c>
      <c r="K61" s="20" t="s">
        <v>119</v>
      </c>
      <c r="L61" s="83"/>
      <c r="M61" s="21"/>
      <c r="N61" s="76">
        <v>0.85</v>
      </c>
      <c r="O61" s="64">
        <f t="shared" si="6"/>
        <v>0</v>
      </c>
    </row>
    <row r="62" spans="1:15" x14ac:dyDescent="0.3">
      <c r="A62" s="141">
        <v>24</v>
      </c>
      <c r="B62" s="133">
        <v>28</v>
      </c>
      <c r="C62" s="139" t="s">
        <v>99</v>
      </c>
      <c r="D62" s="142"/>
      <c r="E62" s="136"/>
      <c r="F62" s="138">
        <v>0.5</v>
      </c>
      <c r="G62" s="64">
        <f>E62*F62</f>
        <v>0</v>
      </c>
      <c r="I62" s="14">
        <v>30</v>
      </c>
      <c r="J62" s="14" t="s">
        <v>115</v>
      </c>
      <c r="K62" s="20" t="s">
        <v>102</v>
      </c>
      <c r="L62" s="83"/>
      <c r="M62" s="21"/>
      <c r="N62" s="76">
        <v>0.85</v>
      </c>
      <c r="O62" s="64">
        <f t="shared" si="6"/>
        <v>0</v>
      </c>
    </row>
    <row r="63" spans="1:15" x14ac:dyDescent="0.3">
      <c r="A63" s="13"/>
      <c r="B63" s="14"/>
      <c r="C63" s="33"/>
      <c r="D63" s="75"/>
      <c r="E63" s="79"/>
      <c r="F63" s="80"/>
      <c r="G63" s="81"/>
      <c r="I63" s="14"/>
      <c r="J63" s="14"/>
      <c r="K63" s="20"/>
      <c r="L63" s="83"/>
      <c r="M63" s="88"/>
      <c r="N63" s="76"/>
      <c r="O63" s="89"/>
    </row>
    <row r="64" spans="1:15" s="144" customFormat="1" x14ac:dyDescent="0.3">
      <c r="A64" s="141">
        <v>25</v>
      </c>
      <c r="B64" s="133">
        <v>28</v>
      </c>
      <c r="C64" s="139" t="s">
        <v>102</v>
      </c>
      <c r="D64" s="135"/>
      <c r="E64" s="136"/>
      <c r="F64" s="138">
        <v>0.5</v>
      </c>
      <c r="G64" s="143">
        <f>E64*F64</f>
        <v>0</v>
      </c>
      <c r="I64" s="14">
        <v>30</v>
      </c>
      <c r="J64" s="14" t="s">
        <v>115</v>
      </c>
      <c r="K64" s="20" t="s">
        <v>120</v>
      </c>
      <c r="L64" s="83"/>
      <c r="M64" s="21"/>
      <c r="N64" s="76">
        <v>0.85</v>
      </c>
      <c r="O64" s="90">
        <f t="shared" si="6"/>
        <v>0</v>
      </c>
    </row>
    <row r="65" spans="1:15" s="144" customFormat="1" x14ac:dyDescent="0.3">
      <c r="A65" s="141">
        <v>26</v>
      </c>
      <c r="B65" s="133">
        <v>28</v>
      </c>
      <c r="C65" s="139" t="s">
        <v>103</v>
      </c>
      <c r="D65" s="135"/>
      <c r="E65" s="136"/>
      <c r="F65" s="138">
        <v>0.5</v>
      </c>
      <c r="G65" s="143">
        <f>E65*F65</f>
        <v>0</v>
      </c>
      <c r="I65" s="14">
        <v>29</v>
      </c>
      <c r="J65" s="14" t="s">
        <v>121</v>
      </c>
      <c r="K65" s="82" t="s">
        <v>122</v>
      </c>
      <c r="L65" s="91"/>
      <c r="M65" s="21"/>
      <c r="N65" s="76">
        <v>0.65</v>
      </c>
      <c r="O65" s="90">
        <f t="shared" si="6"/>
        <v>0</v>
      </c>
    </row>
    <row r="66" spans="1:15" s="144" customFormat="1" x14ac:dyDescent="0.3">
      <c r="A66" s="141">
        <v>27</v>
      </c>
      <c r="B66" s="133">
        <v>28</v>
      </c>
      <c r="C66" s="603" t="s">
        <v>104</v>
      </c>
      <c r="D66" s="604"/>
      <c r="E66" s="136"/>
      <c r="F66" s="145">
        <v>0.5</v>
      </c>
      <c r="G66" s="143">
        <f>E66*F66</f>
        <v>0</v>
      </c>
      <c r="I66" s="14">
        <v>30</v>
      </c>
      <c r="J66" s="14" t="s">
        <v>115</v>
      </c>
      <c r="K66" s="82" t="s">
        <v>123</v>
      </c>
      <c r="L66" s="91"/>
      <c r="M66" s="21"/>
      <c r="N66" s="72">
        <v>0.85</v>
      </c>
      <c r="O66" s="90">
        <f>M66*N66</f>
        <v>0</v>
      </c>
    </row>
    <row r="67" spans="1:15" s="144" customFormat="1" x14ac:dyDescent="0.3">
      <c r="A67" s="141">
        <v>28</v>
      </c>
      <c r="B67" s="133">
        <v>28</v>
      </c>
      <c r="C67" s="603" t="s">
        <v>105</v>
      </c>
      <c r="D67" s="604"/>
      <c r="E67" s="136"/>
      <c r="F67" s="145">
        <v>0.5</v>
      </c>
      <c r="G67" s="143">
        <f>E67*F67</f>
        <v>0</v>
      </c>
      <c r="I67" s="14">
        <v>29</v>
      </c>
      <c r="J67" s="14" t="s">
        <v>121</v>
      </c>
      <c r="K67" s="82" t="s">
        <v>124</v>
      </c>
      <c r="L67" s="91"/>
      <c r="M67" s="21"/>
      <c r="N67" s="76">
        <v>0.65</v>
      </c>
      <c r="O67" s="90">
        <f>M67*N67</f>
        <v>0</v>
      </c>
    </row>
    <row r="68" spans="1:15" s="144" customFormat="1" x14ac:dyDescent="0.3">
      <c r="A68" s="141">
        <v>29</v>
      </c>
      <c r="B68" s="133">
        <v>28</v>
      </c>
      <c r="C68" s="146" t="s">
        <v>106</v>
      </c>
      <c r="D68" s="147"/>
      <c r="E68" s="136"/>
      <c r="F68" s="145">
        <v>0.5</v>
      </c>
      <c r="G68" s="143">
        <f t="shared" ref="G68:G69" si="7">E68*F68</f>
        <v>0</v>
      </c>
      <c r="I68" s="14">
        <v>30</v>
      </c>
      <c r="J68" s="14" t="s">
        <v>115</v>
      </c>
      <c r="K68" s="20" t="s">
        <v>105</v>
      </c>
      <c r="L68" s="83"/>
      <c r="M68" s="21"/>
      <c r="N68" s="72">
        <v>0.85</v>
      </c>
      <c r="O68" s="64">
        <f>M68*N68</f>
        <v>0</v>
      </c>
    </row>
    <row r="69" spans="1:15" s="144" customFormat="1" x14ac:dyDescent="0.3">
      <c r="A69" s="141">
        <v>30</v>
      </c>
      <c r="B69" s="133">
        <v>28</v>
      </c>
      <c r="C69" s="148" t="s">
        <v>108</v>
      </c>
      <c r="D69" s="149"/>
      <c r="E69" s="136"/>
      <c r="F69" s="150">
        <v>0.5</v>
      </c>
      <c r="G69" s="143">
        <f t="shared" si="7"/>
        <v>0</v>
      </c>
      <c r="I69" s="14"/>
      <c r="J69" s="14"/>
      <c r="K69" s="82"/>
      <c r="L69" s="91"/>
      <c r="M69" s="88"/>
      <c r="N69" s="76"/>
      <c r="O69" s="89"/>
    </row>
    <row r="70" spans="1:15" x14ac:dyDescent="0.3">
      <c r="A70" s="13"/>
      <c r="B70" s="14"/>
      <c r="C70" s="82"/>
      <c r="D70" s="83"/>
      <c r="E70" s="84"/>
      <c r="F70" s="76"/>
      <c r="G70" s="85"/>
      <c r="I70" s="14">
        <v>30</v>
      </c>
      <c r="J70" s="14" t="s">
        <v>115</v>
      </c>
      <c r="K70" s="82" t="s">
        <v>106</v>
      </c>
      <c r="L70" s="91"/>
      <c r="M70" s="21"/>
      <c r="N70" s="76">
        <v>0.85</v>
      </c>
      <c r="O70" s="64">
        <f t="shared" ref="O70:O75" si="8">M70*N70</f>
        <v>0</v>
      </c>
    </row>
    <row r="71" spans="1:15" x14ac:dyDescent="0.3">
      <c r="A71" s="13"/>
      <c r="B71" s="14"/>
      <c r="C71" s="569" t="s">
        <v>113</v>
      </c>
      <c r="D71" s="570"/>
      <c r="E71" s="86"/>
      <c r="F71" s="76"/>
      <c r="G71" s="87"/>
      <c r="I71" s="14">
        <v>30</v>
      </c>
      <c r="J71" s="14" t="s">
        <v>115</v>
      </c>
      <c r="K71" s="82" t="s">
        <v>108</v>
      </c>
      <c r="L71" s="91"/>
      <c r="M71" s="21"/>
      <c r="N71" s="76">
        <v>0.85</v>
      </c>
      <c r="O71" s="90">
        <f t="shared" si="8"/>
        <v>0</v>
      </c>
    </row>
    <row r="72" spans="1:15" x14ac:dyDescent="0.3">
      <c r="A72" s="13">
        <v>31</v>
      </c>
      <c r="B72" s="14" t="s">
        <v>125</v>
      </c>
      <c r="C72" s="20" t="s">
        <v>116</v>
      </c>
      <c r="D72" s="83"/>
      <c r="E72" s="21"/>
      <c r="F72" s="76">
        <v>0.85</v>
      </c>
      <c r="G72" s="64">
        <f t="shared" ref="G72:G77" si="9">E72*F72</f>
        <v>0</v>
      </c>
      <c r="I72" s="14">
        <v>30</v>
      </c>
      <c r="J72" s="14" t="s">
        <v>126</v>
      </c>
      <c r="K72" s="92" t="s">
        <v>127</v>
      </c>
      <c r="L72" s="93"/>
      <c r="M72" s="21"/>
      <c r="N72" s="76">
        <v>0.85</v>
      </c>
      <c r="O72" s="90">
        <f t="shared" si="8"/>
        <v>0</v>
      </c>
    </row>
    <row r="73" spans="1:15" x14ac:dyDescent="0.3">
      <c r="A73" s="13">
        <v>32</v>
      </c>
      <c r="B73" s="14" t="s">
        <v>125</v>
      </c>
      <c r="C73" s="20" t="s">
        <v>119</v>
      </c>
      <c r="D73" s="83"/>
      <c r="E73" s="21"/>
      <c r="F73" s="76">
        <v>0.85</v>
      </c>
      <c r="G73" s="64">
        <f t="shared" si="9"/>
        <v>0</v>
      </c>
      <c r="I73" s="14">
        <v>31</v>
      </c>
      <c r="J73" s="14" t="s">
        <v>128</v>
      </c>
      <c r="K73" s="94" t="s">
        <v>129</v>
      </c>
      <c r="L73" s="62"/>
      <c r="M73" s="21"/>
      <c r="N73" s="63">
        <v>1</v>
      </c>
      <c r="O73" s="64">
        <f t="shared" si="8"/>
        <v>0</v>
      </c>
    </row>
    <row r="74" spans="1:15" x14ac:dyDescent="0.3">
      <c r="A74" s="13">
        <v>33</v>
      </c>
      <c r="B74" s="14" t="s">
        <v>125</v>
      </c>
      <c r="C74" s="20" t="s">
        <v>102</v>
      </c>
      <c r="D74" s="83"/>
      <c r="E74" s="21"/>
      <c r="F74" s="76">
        <v>0.85</v>
      </c>
      <c r="G74" s="64">
        <f t="shared" si="9"/>
        <v>0</v>
      </c>
      <c r="I74" s="14">
        <v>31</v>
      </c>
      <c r="J74" s="14" t="s">
        <v>128</v>
      </c>
      <c r="K74" s="95" t="s">
        <v>130</v>
      </c>
      <c r="L74" s="91"/>
      <c r="M74" s="21"/>
      <c r="N74" s="76">
        <v>1</v>
      </c>
      <c r="O74" s="64">
        <f t="shared" si="8"/>
        <v>0</v>
      </c>
    </row>
    <row r="75" spans="1:15" x14ac:dyDescent="0.3">
      <c r="A75" s="12"/>
      <c r="B75" s="14"/>
      <c r="C75" s="20"/>
      <c r="D75" s="83"/>
      <c r="E75" s="88"/>
      <c r="F75" s="76"/>
      <c r="G75" s="89"/>
      <c r="I75" s="14">
        <v>32</v>
      </c>
      <c r="J75" s="14" t="s">
        <v>131</v>
      </c>
      <c r="K75" s="96" t="s">
        <v>132</v>
      </c>
      <c r="L75" s="97"/>
      <c r="M75" s="21"/>
      <c r="N75" s="98">
        <v>0.05</v>
      </c>
      <c r="O75" s="64">
        <f t="shared" si="8"/>
        <v>0</v>
      </c>
    </row>
    <row r="76" spans="1:15" ht="15" thickBot="1" x14ac:dyDescent="0.35">
      <c r="A76" s="13">
        <v>34</v>
      </c>
      <c r="B76" s="14" t="s">
        <v>125</v>
      </c>
      <c r="C76" s="20" t="s">
        <v>120</v>
      </c>
      <c r="D76" s="83"/>
      <c r="E76" s="21"/>
      <c r="F76" s="76">
        <v>0.85</v>
      </c>
      <c r="G76" s="90">
        <f t="shared" si="9"/>
        <v>0</v>
      </c>
      <c r="J76" s="99"/>
      <c r="K76" s="7"/>
      <c r="L76" s="7"/>
      <c r="M76" s="79"/>
      <c r="N76" s="79"/>
      <c r="O76" s="163"/>
    </row>
    <row r="77" spans="1:15" ht="15" thickBot="1" x14ac:dyDescent="0.35">
      <c r="A77" s="13">
        <v>35</v>
      </c>
      <c r="B77" s="14" t="s">
        <v>133</v>
      </c>
      <c r="C77" s="82" t="s">
        <v>122</v>
      </c>
      <c r="D77" s="91"/>
      <c r="E77" s="21"/>
      <c r="F77" s="76">
        <v>0.65</v>
      </c>
      <c r="G77" s="90">
        <f t="shared" si="9"/>
        <v>0</v>
      </c>
      <c r="J77" s="99"/>
      <c r="K77" s="164" t="s">
        <v>134</v>
      </c>
      <c r="L77" s="165"/>
      <c r="M77" s="50">
        <f>SUM(M34:M75)</f>
        <v>0</v>
      </c>
      <c r="N77" s="166"/>
      <c r="O77" s="52">
        <f>SUM(O34:O75)</f>
        <v>0</v>
      </c>
    </row>
    <row r="78" spans="1:15" ht="15" thickBot="1" x14ac:dyDescent="0.35">
      <c r="A78" s="13">
        <v>36</v>
      </c>
      <c r="B78" s="14" t="s">
        <v>125</v>
      </c>
      <c r="C78" s="82" t="s">
        <v>123</v>
      </c>
      <c r="D78" s="91"/>
      <c r="E78" s="21"/>
      <c r="F78" s="72">
        <v>0.85</v>
      </c>
      <c r="G78" s="90">
        <f>E78*F78</f>
        <v>0</v>
      </c>
      <c r="J78" s="99"/>
      <c r="K78" s="7"/>
      <c r="L78" s="7"/>
      <c r="M78" s="167"/>
      <c r="N78" s="22"/>
      <c r="O78" s="168"/>
    </row>
    <row r="79" spans="1:15" ht="15" thickBot="1" x14ac:dyDescent="0.35">
      <c r="A79" s="13">
        <v>37</v>
      </c>
      <c r="B79" s="14" t="s">
        <v>133</v>
      </c>
      <c r="C79" s="82" t="s">
        <v>124</v>
      </c>
      <c r="D79" s="91"/>
      <c r="E79" s="21"/>
      <c r="F79" s="76">
        <v>0.65</v>
      </c>
      <c r="G79" s="90">
        <f>E79*F79</f>
        <v>0</v>
      </c>
      <c r="J79" s="99"/>
      <c r="K79" s="169"/>
      <c r="L79" s="170" t="s">
        <v>135</v>
      </c>
      <c r="M79" s="171" t="s">
        <v>136</v>
      </c>
      <c r="N79" s="22"/>
      <c r="O79" s="168"/>
    </row>
    <row r="80" spans="1:15" x14ac:dyDescent="0.3">
      <c r="A80" s="13">
        <v>38</v>
      </c>
      <c r="B80" s="14" t="s">
        <v>125</v>
      </c>
      <c r="C80" s="20" t="s">
        <v>105</v>
      </c>
      <c r="D80" s="83"/>
      <c r="E80" s="21"/>
      <c r="F80" s="72">
        <v>0.85</v>
      </c>
      <c r="G80" s="64">
        <f>E80*F80</f>
        <v>0</v>
      </c>
      <c r="J80" s="99"/>
      <c r="K80" s="571" t="s">
        <v>137</v>
      </c>
      <c r="L80" s="573">
        <f>IFERROR(O30/O77,)</f>
        <v>0</v>
      </c>
      <c r="M80" s="575">
        <v>1</v>
      </c>
      <c r="N80" s="22"/>
      <c r="O80" s="168"/>
    </row>
    <row r="81" spans="1:15" ht="15" thickBot="1" x14ac:dyDescent="0.35">
      <c r="A81" s="12"/>
      <c r="B81" s="14"/>
      <c r="C81" s="82"/>
      <c r="D81" s="91"/>
      <c r="E81" s="88"/>
      <c r="F81" s="76"/>
      <c r="G81" s="89"/>
      <c r="J81" s="99"/>
      <c r="K81" s="572"/>
      <c r="L81" s="574"/>
      <c r="M81" s="576"/>
      <c r="N81" s="22"/>
      <c r="O81" s="168"/>
    </row>
    <row r="82" spans="1:15" x14ac:dyDescent="0.3">
      <c r="A82" s="13">
        <v>39</v>
      </c>
      <c r="B82" s="14" t="s">
        <v>125</v>
      </c>
      <c r="C82" s="82" t="s">
        <v>106</v>
      </c>
      <c r="D82" s="91"/>
      <c r="E82" s="21"/>
      <c r="F82" s="76">
        <v>0.85</v>
      </c>
      <c r="G82" s="64">
        <f t="shared" ref="G82:G87" si="10">E82*F82</f>
        <v>0</v>
      </c>
    </row>
    <row r="83" spans="1:15" x14ac:dyDescent="0.3">
      <c r="A83" s="13">
        <v>40</v>
      </c>
      <c r="B83" s="14" t="s">
        <v>125</v>
      </c>
      <c r="C83" s="82" t="s">
        <v>108</v>
      </c>
      <c r="D83" s="91"/>
      <c r="E83" s="21"/>
      <c r="F83" s="76">
        <v>0.85</v>
      </c>
      <c r="G83" s="90">
        <f t="shared" si="10"/>
        <v>0</v>
      </c>
    </row>
    <row r="84" spans="1:15" x14ac:dyDescent="0.3">
      <c r="A84" s="13">
        <v>41</v>
      </c>
      <c r="B84" s="14" t="s">
        <v>138</v>
      </c>
      <c r="C84" s="92" t="s">
        <v>127</v>
      </c>
      <c r="D84" s="93"/>
      <c r="E84" s="21"/>
      <c r="F84" s="76">
        <v>0.85</v>
      </c>
      <c r="G84" s="90">
        <f t="shared" si="10"/>
        <v>0</v>
      </c>
    </row>
    <row r="85" spans="1:15" x14ac:dyDescent="0.3">
      <c r="A85" s="13">
        <v>42</v>
      </c>
      <c r="B85" s="14" t="s">
        <v>139</v>
      </c>
      <c r="C85" s="94" t="s">
        <v>129</v>
      </c>
      <c r="D85" s="62"/>
      <c r="E85" s="21"/>
      <c r="F85" s="63">
        <v>1</v>
      </c>
      <c r="G85" s="64">
        <f t="shared" si="10"/>
        <v>0</v>
      </c>
    </row>
    <row r="86" spans="1:15" x14ac:dyDescent="0.3">
      <c r="A86" s="13">
        <v>43</v>
      </c>
      <c r="B86" s="14" t="s">
        <v>139</v>
      </c>
      <c r="C86" s="95" t="s">
        <v>130</v>
      </c>
      <c r="D86" s="91"/>
      <c r="E86" s="21"/>
      <c r="F86" s="76">
        <v>1</v>
      </c>
      <c r="G86" s="64">
        <f t="shared" si="10"/>
        <v>0</v>
      </c>
    </row>
    <row r="87" spans="1:15" x14ac:dyDescent="0.3">
      <c r="A87" s="13">
        <v>44</v>
      </c>
      <c r="B87" s="14" t="s">
        <v>140</v>
      </c>
      <c r="C87" s="96" t="s">
        <v>132</v>
      </c>
      <c r="D87" s="97"/>
      <c r="E87" s="21"/>
      <c r="F87" s="98">
        <v>0.05</v>
      </c>
      <c r="G87" s="64">
        <f t="shared" si="10"/>
        <v>0</v>
      </c>
    </row>
    <row r="88" spans="1:15" ht="15" thickBot="1" x14ac:dyDescent="0.35">
      <c r="A88" s="45"/>
      <c r="B88" s="45"/>
      <c r="C88" s="33"/>
      <c r="D88" s="33"/>
      <c r="E88" s="111"/>
      <c r="F88" s="111"/>
      <c r="G88" s="112"/>
    </row>
    <row r="89" spans="1:15" ht="15" thickBot="1" x14ac:dyDescent="0.35">
      <c r="A89" s="45"/>
      <c r="B89" s="45"/>
      <c r="C89" s="48" t="s">
        <v>134</v>
      </c>
      <c r="D89" s="49"/>
      <c r="E89" s="113">
        <f>SUM(E34:E87)</f>
        <v>0</v>
      </c>
      <c r="F89" s="114"/>
      <c r="G89" s="115">
        <f>SUM(G34:G87)</f>
        <v>0</v>
      </c>
    </row>
    <row r="90" spans="1:15" ht="15" thickBot="1" x14ac:dyDescent="0.35">
      <c r="A90" s="45"/>
      <c r="B90" s="45"/>
      <c r="C90" s="33"/>
      <c r="D90" s="33"/>
      <c r="E90" s="116"/>
      <c r="F90" s="117"/>
      <c r="G90" s="118"/>
    </row>
    <row r="91" spans="1:15" ht="15" thickBot="1" x14ac:dyDescent="0.35">
      <c r="A91" s="45"/>
      <c r="B91" s="45"/>
      <c r="C91" s="119"/>
      <c r="D91" s="120" t="s">
        <v>135</v>
      </c>
      <c r="E91" s="121" t="s">
        <v>136</v>
      </c>
      <c r="F91" s="117"/>
      <c r="G91" s="118"/>
    </row>
    <row r="92" spans="1:15" x14ac:dyDescent="0.3">
      <c r="A92" s="45"/>
      <c r="B92" s="45"/>
      <c r="C92" s="589" t="s">
        <v>137</v>
      </c>
      <c r="D92" s="591">
        <f>IFERROR(G30/G89,)</f>
        <v>0</v>
      </c>
      <c r="E92" s="593">
        <v>1</v>
      </c>
      <c r="F92" s="117"/>
      <c r="G92" s="118"/>
    </row>
    <row r="93" spans="1:15" ht="15" thickBot="1" x14ac:dyDescent="0.35">
      <c r="A93" s="45"/>
      <c r="B93" s="45"/>
      <c r="C93" s="590"/>
      <c r="D93" s="592"/>
      <c r="E93" s="594"/>
      <c r="F93" s="117"/>
      <c r="G93" s="118"/>
    </row>
    <row r="94" spans="1:15" x14ac:dyDescent="0.3">
      <c r="A94" s="45"/>
      <c r="B94" s="45"/>
      <c r="C94" s="33"/>
      <c r="D94" s="33"/>
      <c r="E94" s="33"/>
      <c r="F94" s="33"/>
      <c r="G94" s="100"/>
    </row>
    <row r="95" spans="1:15" x14ac:dyDescent="0.3">
      <c r="A95" s="45"/>
      <c r="B95" s="45"/>
      <c r="C95" s="33"/>
      <c r="D95" s="33"/>
      <c r="E95" s="33"/>
      <c r="F95" s="33"/>
      <c r="G95" s="100"/>
    </row>
    <row r="96" spans="1:15" x14ac:dyDescent="0.3">
      <c r="A96" s="45"/>
      <c r="B96" s="45"/>
      <c r="C96" s="33"/>
      <c r="D96" s="33"/>
      <c r="E96" s="33"/>
      <c r="F96" s="33"/>
      <c r="G96" s="100"/>
    </row>
    <row r="97" spans="1:7" x14ac:dyDescent="0.3">
      <c r="A97" s="45"/>
      <c r="B97" s="45"/>
      <c r="C97" s="33"/>
      <c r="D97" s="33"/>
      <c r="E97" s="33"/>
      <c r="F97" s="33"/>
      <c r="G97" s="100"/>
    </row>
    <row r="98" spans="1:7" x14ac:dyDescent="0.3">
      <c r="A98" s="45"/>
      <c r="B98" s="45"/>
      <c r="C98" s="33"/>
      <c r="D98" s="33"/>
      <c r="E98" s="33"/>
      <c r="F98" s="33"/>
      <c r="G98" s="100"/>
    </row>
    <row r="99" spans="1:7" x14ac:dyDescent="0.3">
      <c r="A99" s="45"/>
      <c r="B99" s="45"/>
      <c r="C99" s="33"/>
      <c r="D99" s="33"/>
      <c r="E99" s="33"/>
      <c r="F99" s="33"/>
      <c r="G99" s="100"/>
    </row>
    <row r="100" spans="1:7" x14ac:dyDescent="0.3">
      <c r="A100" s="45"/>
      <c r="B100" s="45"/>
      <c r="C100" s="33"/>
      <c r="D100" s="33"/>
      <c r="E100" s="33"/>
      <c r="F100" s="33"/>
      <c r="G100" s="100"/>
    </row>
    <row r="101" spans="1:7" x14ac:dyDescent="0.3">
      <c r="A101" s="45"/>
      <c r="B101" s="45"/>
      <c r="C101" s="33"/>
      <c r="D101" s="33"/>
      <c r="E101" s="33"/>
      <c r="F101" s="33"/>
      <c r="G101" s="100"/>
    </row>
    <row r="102" spans="1:7" x14ac:dyDescent="0.3">
      <c r="A102" s="45"/>
      <c r="B102" s="45"/>
      <c r="C102" s="33"/>
      <c r="D102" s="33"/>
      <c r="E102" s="33"/>
      <c r="F102" s="33"/>
      <c r="G102" s="100"/>
    </row>
    <row r="103" spans="1:7" x14ac:dyDescent="0.3">
      <c r="A103" s="45"/>
      <c r="B103" s="45"/>
      <c r="C103" s="33"/>
      <c r="D103" s="33"/>
      <c r="E103" s="33"/>
      <c r="F103" s="33"/>
      <c r="G103" s="100"/>
    </row>
    <row r="104" spans="1:7" x14ac:dyDescent="0.3">
      <c r="A104" s="45"/>
      <c r="B104" s="45"/>
      <c r="C104" s="33"/>
      <c r="D104" s="33"/>
      <c r="E104" s="33"/>
      <c r="F104" s="33"/>
      <c r="G104" s="100"/>
    </row>
    <row r="105" spans="1:7" x14ac:dyDescent="0.3">
      <c r="A105" s="45"/>
      <c r="B105" s="45"/>
      <c r="C105" s="33"/>
      <c r="D105" s="33"/>
      <c r="E105" s="33"/>
      <c r="F105" s="33"/>
      <c r="G105" s="100"/>
    </row>
    <row r="106" spans="1:7" x14ac:dyDescent="0.3">
      <c r="A106" s="45"/>
      <c r="B106" s="45"/>
      <c r="C106" s="33"/>
      <c r="D106" s="33"/>
      <c r="E106" s="33"/>
      <c r="F106" s="33"/>
      <c r="G106" s="100"/>
    </row>
    <row r="107" spans="1:7" x14ac:dyDescent="0.3">
      <c r="A107" s="45"/>
      <c r="B107" s="45"/>
      <c r="C107" s="33"/>
      <c r="D107" s="33"/>
      <c r="E107" s="33"/>
      <c r="F107" s="33"/>
      <c r="G107" s="100"/>
    </row>
    <row r="108" spans="1:7" x14ac:dyDescent="0.3">
      <c r="A108" s="45"/>
      <c r="B108" s="45"/>
      <c r="C108" s="33"/>
      <c r="D108" s="33"/>
      <c r="E108" s="33"/>
      <c r="F108" s="33"/>
      <c r="G108" s="100"/>
    </row>
    <row r="109" spans="1:7" x14ac:dyDescent="0.3">
      <c r="A109" s="45"/>
      <c r="B109" s="45"/>
      <c r="C109" s="33"/>
      <c r="D109" s="33"/>
      <c r="E109" s="33"/>
      <c r="F109" s="33"/>
      <c r="G109" s="100"/>
    </row>
    <row r="110" spans="1:7" x14ac:dyDescent="0.3">
      <c r="A110" s="45"/>
      <c r="B110" s="45"/>
      <c r="C110" s="33"/>
      <c r="D110" s="33"/>
      <c r="E110" s="33"/>
      <c r="F110" s="33"/>
      <c r="G110" s="100"/>
    </row>
    <row r="111" spans="1:7" x14ac:dyDescent="0.3">
      <c r="A111" s="45"/>
      <c r="B111" s="45"/>
      <c r="C111" s="33"/>
      <c r="D111" s="33"/>
      <c r="E111" s="33"/>
      <c r="F111" s="33"/>
      <c r="G111" s="100"/>
    </row>
    <row r="112" spans="1:7" x14ac:dyDescent="0.3">
      <c r="A112" s="45"/>
      <c r="B112" s="45"/>
      <c r="C112" s="33"/>
      <c r="D112" s="33"/>
      <c r="E112" s="33"/>
      <c r="F112" s="33"/>
      <c r="G112" s="100"/>
    </row>
    <row r="113" spans="1:7" x14ac:dyDescent="0.3">
      <c r="A113" s="45"/>
      <c r="B113" s="45"/>
      <c r="C113" s="33"/>
      <c r="D113" s="33"/>
      <c r="E113" s="33"/>
      <c r="F113" s="33"/>
      <c r="G113" s="100"/>
    </row>
    <row r="114" spans="1:7" x14ac:dyDescent="0.3">
      <c r="A114" s="45"/>
      <c r="B114" s="45"/>
      <c r="C114" s="33"/>
      <c r="D114" s="33"/>
      <c r="E114" s="33"/>
      <c r="F114" s="33"/>
      <c r="G114" s="100"/>
    </row>
    <row r="115" spans="1:7" x14ac:dyDescent="0.3">
      <c r="A115" s="45"/>
      <c r="B115" s="45"/>
      <c r="C115" s="33"/>
      <c r="D115" s="33"/>
      <c r="E115" s="33"/>
      <c r="F115" s="33"/>
      <c r="G115" s="100"/>
    </row>
    <row r="116" spans="1:7" x14ac:dyDescent="0.3">
      <c r="A116" s="45"/>
      <c r="B116" s="45"/>
      <c r="C116" s="33"/>
      <c r="D116" s="33"/>
      <c r="E116" s="33"/>
      <c r="F116" s="33"/>
      <c r="G116" s="100"/>
    </row>
    <row r="117" spans="1:7" x14ac:dyDescent="0.3">
      <c r="A117" s="45"/>
      <c r="B117" s="45"/>
      <c r="C117" s="33"/>
      <c r="D117" s="33"/>
      <c r="E117" s="33"/>
      <c r="F117" s="33"/>
      <c r="G117" s="100"/>
    </row>
    <row r="118" spans="1:7" x14ac:dyDescent="0.3">
      <c r="A118" s="45"/>
      <c r="B118" s="45"/>
      <c r="C118" s="33"/>
      <c r="D118" s="33"/>
      <c r="E118" s="33"/>
      <c r="F118" s="33"/>
      <c r="G118" s="100"/>
    </row>
    <row r="119" spans="1:7" x14ac:dyDescent="0.3">
      <c r="A119" s="45"/>
      <c r="B119" s="45"/>
      <c r="C119" s="33"/>
      <c r="D119" s="33"/>
      <c r="E119" s="33"/>
      <c r="F119" s="33"/>
      <c r="G119" s="100"/>
    </row>
    <row r="120" spans="1:7" x14ac:dyDescent="0.3">
      <c r="A120" s="45"/>
      <c r="B120" s="45"/>
      <c r="C120" s="33"/>
      <c r="D120" s="33"/>
      <c r="E120" s="33"/>
      <c r="F120" s="33"/>
      <c r="G120" s="100"/>
    </row>
    <row r="121" spans="1:7" x14ac:dyDescent="0.3">
      <c r="A121" s="45"/>
      <c r="B121" s="45"/>
      <c r="C121" s="33"/>
      <c r="D121" s="33"/>
      <c r="E121" s="33"/>
      <c r="F121" s="33"/>
      <c r="G121" s="100"/>
    </row>
    <row r="122" spans="1:7" x14ac:dyDescent="0.3">
      <c r="A122" s="45"/>
      <c r="B122" s="45"/>
      <c r="C122" s="33"/>
      <c r="D122" s="33"/>
      <c r="E122" s="33"/>
      <c r="F122" s="33"/>
      <c r="G122" s="100"/>
    </row>
    <row r="123" spans="1:7" x14ac:dyDescent="0.3">
      <c r="A123" s="45"/>
      <c r="B123" s="45"/>
      <c r="C123" s="33"/>
      <c r="D123" s="33"/>
      <c r="E123" s="33"/>
      <c r="F123" s="33"/>
      <c r="G123" s="100"/>
    </row>
    <row r="124" spans="1:7" x14ac:dyDescent="0.3">
      <c r="A124" s="45"/>
      <c r="B124" s="45"/>
      <c r="C124" s="33"/>
      <c r="D124" s="33"/>
      <c r="E124" s="33"/>
      <c r="F124" s="33"/>
      <c r="G124" s="100"/>
    </row>
    <row r="125" spans="1:7" x14ac:dyDescent="0.3">
      <c r="A125" s="45"/>
      <c r="B125" s="45"/>
      <c r="C125" s="33"/>
      <c r="D125" s="33"/>
      <c r="E125" s="33"/>
      <c r="F125" s="33"/>
      <c r="G125" s="100"/>
    </row>
    <row r="126" spans="1:7" x14ac:dyDescent="0.3">
      <c r="A126" s="45"/>
      <c r="B126" s="45"/>
      <c r="C126" s="33"/>
      <c r="D126" s="33"/>
      <c r="E126" s="33"/>
      <c r="F126" s="33"/>
      <c r="G126" s="100"/>
    </row>
    <row r="127" spans="1:7" x14ac:dyDescent="0.3">
      <c r="A127" s="45"/>
      <c r="B127" s="45"/>
      <c r="C127" s="33"/>
      <c r="D127" s="33"/>
      <c r="E127" s="33"/>
      <c r="F127" s="33"/>
      <c r="G127" s="100"/>
    </row>
    <row r="128" spans="1:7" x14ac:dyDescent="0.3">
      <c r="A128" s="45"/>
      <c r="B128" s="45"/>
      <c r="C128" s="33"/>
      <c r="D128" s="33"/>
      <c r="E128" s="33"/>
      <c r="F128" s="33"/>
      <c r="G128" s="100"/>
    </row>
    <row r="129" spans="1:7" x14ac:dyDescent="0.3">
      <c r="A129" s="45"/>
      <c r="B129" s="45"/>
      <c r="C129" s="33"/>
      <c r="D129" s="33"/>
      <c r="E129" s="33"/>
      <c r="F129" s="33"/>
      <c r="G129" s="100"/>
    </row>
    <row r="130" spans="1:7" x14ac:dyDescent="0.3">
      <c r="A130" s="45"/>
      <c r="B130" s="45"/>
      <c r="C130" s="33"/>
      <c r="D130" s="33"/>
      <c r="E130" s="33"/>
      <c r="F130" s="33"/>
      <c r="G130" s="100"/>
    </row>
    <row r="131" spans="1:7" x14ac:dyDescent="0.3">
      <c r="A131" s="45"/>
      <c r="B131" s="45"/>
      <c r="C131" s="33"/>
      <c r="D131" s="33"/>
      <c r="E131" s="33"/>
      <c r="F131" s="33"/>
      <c r="G131" s="100"/>
    </row>
    <row r="132" spans="1:7" x14ac:dyDescent="0.3">
      <c r="A132" s="45"/>
      <c r="B132" s="45"/>
      <c r="C132" s="33"/>
      <c r="D132" s="33"/>
      <c r="E132" s="33"/>
      <c r="F132" s="33"/>
      <c r="G132" s="100"/>
    </row>
    <row r="133" spans="1:7" x14ac:dyDescent="0.3">
      <c r="A133" s="45"/>
      <c r="B133" s="45"/>
      <c r="C133" s="33"/>
      <c r="D133" s="33"/>
      <c r="E133" s="33"/>
      <c r="F133" s="33"/>
      <c r="G133" s="100"/>
    </row>
    <row r="134" spans="1:7" x14ac:dyDescent="0.3">
      <c r="A134" s="45"/>
      <c r="B134" s="45"/>
      <c r="C134" s="33"/>
      <c r="D134" s="33"/>
      <c r="E134" s="33"/>
      <c r="F134" s="33"/>
      <c r="G134" s="100"/>
    </row>
  </sheetData>
  <mergeCells count="29">
    <mergeCell ref="C92:C93"/>
    <mergeCell ref="D92:D93"/>
    <mergeCell ref="E92:E93"/>
    <mergeCell ref="C14:D14"/>
    <mergeCell ref="C23:D23"/>
    <mergeCell ref="C25:D25"/>
    <mergeCell ref="C60:D60"/>
    <mergeCell ref="C66:D66"/>
    <mergeCell ref="C67:D67"/>
    <mergeCell ref="C71:D71"/>
    <mergeCell ref="C15:D15"/>
    <mergeCell ref="C16:D16"/>
    <mergeCell ref="C17:D17"/>
    <mergeCell ref="C18:D18"/>
    <mergeCell ref="C19:D19"/>
    <mergeCell ref="C22:D22"/>
    <mergeCell ref="C13:D13"/>
    <mergeCell ref="K48:L48"/>
    <mergeCell ref="K54:L54"/>
    <mergeCell ref="A2:B2"/>
    <mergeCell ref="C2:D2"/>
    <mergeCell ref="A3:B3"/>
    <mergeCell ref="C9:D9"/>
    <mergeCell ref="C10:D10"/>
    <mergeCell ref="K55:L55"/>
    <mergeCell ref="K59:L59"/>
    <mergeCell ref="K80:K81"/>
    <mergeCell ref="L80:L81"/>
    <mergeCell ref="M80:M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ABFA-5734-44FB-AF24-F930E9CD711B}">
  <dimension ref="A1:T97"/>
  <sheetViews>
    <sheetView topLeftCell="B1" workbookViewId="0">
      <selection activeCell="D46" sqref="D46"/>
    </sheetView>
  </sheetViews>
  <sheetFormatPr defaultRowHeight="13.2" x14ac:dyDescent="0.25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109375" style="7" customWidth="1"/>
    <col min="6" max="6" width="14" style="7" customWidth="1"/>
    <col min="7" max="7" width="18.88671875" style="8" bestFit="1" customWidth="1"/>
    <col min="8" max="8" width="25.88671875" style="8" hidden="1" customWidth="1"/>
    <col min="9" max="9" width="18.88671875" style="8" hidden="1" customWidth="1"/>
    <col min="10" max="10" width="25.109375" style="7" hidden="1" customWidth="1"/>
    <col min="11" max="11" width="21.109375" style="185" bestFit="1" customWidth="1"/>
    <col min="12" max="12" width="8" style="7" customWidth="1"/>
    <col min="13" max="13" width="14" style="7" customWidth="1"/>
    <col min="14" max="14" width="17.109375" style="8" customWidth="1"/>
    <col min="15" max="15" width="14.10937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8867187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10937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8867187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10937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8867187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10937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8867187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10937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8867187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10937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8867187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10937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8867187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10937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8867187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10937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8867187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10937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8867187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10937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8867187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10937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8867187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10937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8867187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10937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8867187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10937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8867187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10937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8867187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10937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8867187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10937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8867187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10937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8867187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10937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8867187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10937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8867187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10937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8867187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10937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8867187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10937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8867187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10937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8867187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10937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8867187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10937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8867187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10937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8867187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10937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8867187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10937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8867187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10937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8867187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10937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8867187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10937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8867187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10937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8867187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10937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8867187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10937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8867187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10937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8867187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10937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8867187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10937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8867187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10937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8867187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10937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8867187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10937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8867187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10937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8867187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10937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8867187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10937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8867187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10937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8867187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10937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8867187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10937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8867187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10937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8867187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10937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8867187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10937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8867187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10937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8867187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10937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8867187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10937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8867187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10937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8867187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10937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8867187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10937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8867187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10937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8867187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10937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8867187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10937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8867187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10937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8867187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10937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8867187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10937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8867187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10937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4" width="8.88671875" style="7"/>
  </cols>
  <sheetData>
    <row r="1" spans="1:14" ht="14.25" customHeight="1" x14ac:dyDescent="0.25">
      <c r="A1" s="4" t="s">
        <v>0</v>
      </c>
      <c r="B1" s="177">
        <v>44602</v>
      </c>
      <c r="C1" s="1"/>
      <c r="D1" s="3" t="s">
        <v>1</v>
      </c>
      <c r="E1" s="1"/>
      <c r="F1" s="2">
        <v>44197</v>
      </c>
      <c r="G1" s="6"/>
      <c r="H1" s="178"/>
      <c r="I1" s="179"/>
      <c r="J1" s="180"/>
      <c r="K1" s="181"/>
      <c r="L1" s="21"/>
      <c r="M1" s="182" t="s">
        <v>141</v>
      </c>
    </row>
    <row r="2" spans="1:14" ht="14.4" x14ac:dyDescent="0.3">
      <c r="A2" s="581" t="s">
        <v>2</v>
      </c>
      <c r="B2" s="582"/>
      <c r="C2" s="612"/>
      <c r="D2" s="612"/>
      <c r="H2" s="183"/>
      <c r="I2" s="183"/>
      <c r="J2" s="184"/>
      <c r="L2" s="184"/>
      <c r="M2" s="184"/>
    </row>
    <row r="3" spans="1:14" ht="14.4" x14ac:dyDescent="0.3">
      <c r="A3" s="585" t="s">
        <v>142</v>
      </c>
      <c r="B3" s="586"/>
      <c r="E3" s="9"/>
      <c r="H3" s="183"/>
      <c r="I3" s="183"/>
    </row>
    <row r="4" spans="1:14" ht="43.2" x14ac:dyDescent="0.3">
      <c r="A4" s="186" t="s">
        <v>4</v>
      </c>
      <c r="B4" s="187" t="s">
        <v>5</v>
      </c>
      <c r="C4" s="188" t="s">
        <v>6</v>
      </c>
      <c r="E4" s="9" t="s">
        <v>7</v>
      </c>
      <c r="F4" s="9" t="s">
        <v>8</v>
      </c>
      <c r="G4" s="9" t="s">
        <v>9</v>
      </c>
      <c r="H4" s="189" t="s">
        <v>143</v>
      </c>
      <c r="I4" s="190" t="s">
        <v>144</v>
      </c>
      <c r="J4" s="191" t="s">
        <v>145</v>
      </c>
      <c r="K4" s="192" t="s">
        <v>146</v>
      </c>
    </row>
    <row r="5" spans="1:14" ht="2.25" customHeight="1" x14ac:dyDescent="0.25">
      <c r="A5" s="12"/>
      <c r="B5" s="12"/>
      <c r="C5" s="188"/>
      <c r="E5" s="9"/>
      <c r="F5" s="9"/>
      <c r="G5" s="9"/>
      <c r="H5" s="193"/>
      <c r="I5" s="194"/>
      <c r="J5" s="191"/>
      <c r="K5" s="195"/>
    </row>
    <row r="6" spans="1:14" x14ac:dyDescent="0.25">
      <c r="A6" s="13"/>
      <c r="B6" s="14">
        <v>8</v>
      </c>
      <c r="C6" s="15" t="s">
        <v>11</v>
      </c>
      <c r="D6" s="16"/>
      <c r="E6" s="17"/>
      <c r="F6" s="18"/>
      <c r="G6" s="19"/>
      <c r="H6" s="193"/>
      <c r="I6" s="196" t="s">
        <v>147</v>
      </c>
      <c r="K6" s="197"/>
    </row>
    <row r="7" spans="1:14" s="20" customFormat="1" ht="12.9" customHeight="1" x14ac:dyDescent="0.25">
      <c r="A7" s="13">
        <v>1</v>
      </c>
      <c r="B7" s="14">
        <v>9</v>
      </c>
      <c r="C7" s="20" t="s">
        <v>13</v>
      </c>
      <c r="D7" s="7"/>
      <c r="E7" s="21"/>
      <c r="F7" s="22">
        <v>1</v>
      </c>
      <c r="G7" s="23">
        <f>E7*F7</f>
        <v>0</v>
      </c>
      <c r="H7" s="198" t="s">
        <v>148</v>
      </c>
      <c r="I7" s="198" t="s">
        <v>149</v>
      </c>
      <c r="K7" s="185" t="s">
        <v>150</v>
      </c>
    </row>
    <row r="8" spans="1:14" ht="12.9" customHeight="1" x14ac:dyDescent="0.25">
      <c r="A8" s="13"/>
      <c r="B8" s="14">
        <v>9</v>
      </c>
      <c r="C8" s="24" t="s">
        <v>14</v>
      </c>
      <c r="E8" s="25"/>
      <c r="F8" s="22"/>
      <c r="G8" s="25"/>
      <c r="H8" s="7"/>
      <c r="I8" s="7"/>
      <c r="K8" s="185" t="s">
        <v>150</v>
      </c>
    </row>
    <row r="9" spans="1:14" ht="12.9" customHeight="1" x14ac:dyDescent="0.25">
      <c r="A9" s="13">
        <v>2</v>
      </c>
      <c r="B9" s="14">
        <v>9</v>
      </c>
      <c r="C9" s="587" t="s">
        <v>16</v>
      </c>
      <c r="D9" s="588"/>
      <c r="E9" s="21"/>
      <c r="F9" s="22">
        <v>0</v>
      </c>
      <c r="G9" s="23">
        <f>E9*F9</f>
        <v>0</v>
      </c>
      <c r="H9" s="199"/>
      <c r="I9" s="200" t="s">
        <v>151</v>
      </c>
      <c r="K9" s="185" t="s">
        <v>152</v>
      </c>
    </row>
    <row r="10" spans="1:14" ht="12.9" customHeight="1" x14ac:dyDescent="0.25">
      <c r="A10" s="13">
        <v>3</v>
      </c>
      <c r="B10" s="14">
        <v>9</v>
      </c>
      <c r="C10" s="587" t="s">
        <v>17</v>
      </c>
      <c r="D10" s="588"/>
      <c r="E10" s="21"/>
      <c r="F10" s="22">
        <v>1</v>
      </c>
      <c r="G10" s="23">
        <f>F10*E10</f>
        <v>0</v>
      </c>
      <c r="H10" s="199" t="s">
        <v>153</v>
      </c>
      <c r="I10" s="200" t="s">
        <v>149</v>
      </c>
      <c r="K10" s="185" t="s">
        <v>152</v>
      </c>
    </row>
    <row r="11" spans="1:14" ht="12.9" customHeight="1" x14ac:dyDescent="0.25">
      <c r="A11" s="13">
        <v>3</v>
      </c>
      <c r="B11" s="14">
        <v>9</v>
      </c>
      <c r="C11" s="613" t="s">
        <v>154</v>
      </c>
      <c r="D11" s="614"/>
      <c r="E11" s="21"/>
      <c r="F11" s="22">
        <v>1</v>
      </c>
      <c r="G11" s="23">
        <f>F11*E11</f>
        <v>0</v>
      </c>
      <c r="H11" s="199" t="s">
        <v>153</v>
      </c>
      <c r="I11" s="200" t="s">
        <v>149</v>
      </c>
      <c r="K11" s="185" t="s">
        <v>155</v>
      </c>
      <c r="L11" s="7" t="s">
        <v>156</v>
      </c>
    </row>
    <row r="12" spans="1:14" ht="12.9" customHeight="1" x14ac:dyDescent="0.25">
      <c r="A12" s="13"/>
      <c r="B12" s="14"/>
      <c r="C12" s="27" t="s">
        <v>18</v>
      </c>
      <c r="D12" s="28"/>
      <c r="E12" s="201">
        <f>+E7+E9+E10+E11</f>
        <v>0</v>
      </c>
      <c r="F12" s="28"/>
      <c r="G12" s="23">
        <f>G7+G9+G11</f>
        <v>0</v>
      </c>
      <c r="H12" s="202"/>
      <c r="I12" s="203"/>
      <c r="K12" s="204"/>
    </row>
    <row r="13" spans="1:14" s="44" customFormat="1" x14ac:dyDescent="0.25">
      <c r="A13" s="13"/>
      <c r="B13" s="14"/>
      <c r="C13" s="30" t="s">
        <v>19</v>
      </c>
      <c r="D13" s="31"/>
      <c r="E13" s="25"/>
      <c r="F13" s="32"/>
      <c r="G13" s="25"/>
      <c r="H13" s="205"/>
      <c r="I13" s="206"/>
      <c r="K13" s="207"/>
      <c r="N13" s="208"/>
    </row>
    <row r="14" spans="1:14" ht="12.9" customHeight="1" x14ac:dyDescent="0.25">
      <c r="A14" s="13">
        <v>4</v>
      </c>
      <c r="B14" s="14">
        <v>9</v>
      </c>
      <c r="C14" s="577" t="s">
        <v>21</v>
      </c>
      <c r="D14" s="578"/>
      <c r="E14" s="21"/>
      <c r="F14" s="22">
        <v>1</v>
      </c>
      <c r="G14" s="23">
        <f>E14*F14</f>
        <v>0</v>
      </c>
      <c r="H14" s="198"/>
      <c r="I14" s="198" t="s">
        <v>157</v>
      </c>
      <c r="K14" s="185" t="s">
        <v>158</v>
      </c>
    </row>
    <row r="15" spans="1:14" ht="12.9" customHeight="1" x14ac:dyDescent="0.25">
      <c r="A15" s="13">
        <v>5</v>
      </c>
      <c r="B15" s="14">
        <v>9</v>
      </c>
      <c r="C15" s="209" t="s">
        <v>22</v>
      </c>
      <c r="D15" s="33"/>
      <c r="E15" s="21"/>
      <c r="F15" s="22">
        <v>1</v>
      </c>
      <c r="G15" s="23">
        <f>E15*F15</f>
        <v>0</v>
      </c>
      <c r="H15" s="198"/>
      <c r="I15" s="198" t="s">
        <v>157</v>
      </c>
      <c r="K15" s="185" t="s">
        <v>158</v>
      </c>
    </row>
    <row r="16" spans="1:14" ht="12.9" customHeight="1" x14ac:dyDescent="0.25">
      <c r="A16" s="13">
        <v>6</v>
      </c>
      <c r="B16" s="14">
        <v>9</v>
      </c>
      <c r="C16" s="599" t="s">
        <v>24</v>
      </c>
      <c r="D16" s="605"/>
      <c r="E16" s="21"/>
      <c r="F16" s="34">
        <v>1</v>
      </c>
      <c r="G16" s="23">
        <f>E16*F16</f>
        <v>0</v>
      </c>
      <c r="H16" s="210" t="s">
        <v>159</v>
      </c>
      <c r="I16" s="198" t="s">
        <v>157</v>
      </c>
      <c r="K16" s="204" t="s">
        <v>160</v>
      </c>
    </row>
    <row r="17" spans="1:12" x14ac:dyDescent="0.25">
      <c r="A17" s="13"/>
      <c r="B17" s="14"/>
      <c r="C17" s="606" t="s">
        <v>25</v>
      </c>
      <c r="D17" s="607"/>
      <c r="E17" s="25"/>
      <c r="F17" s="35"/>
      <c r="G17" s="25"/>
      <c r="H17" s="210"/>
      <c r="I17" s="198"/>
      <c r="K17" s="207"/>
    </row>
    <row r="18" spans="1:12" ht="12.9" customHeight="1" x14ac:dyDescent="0.25">
      <c r="A18" s="13">
        <v>7</v>
      </c>
      <c r="B18" s="14">
        <v>10</v>
      </c>
      <c r="C18" s="608" t="s">
        <v>27</v>
      </c>
      <c r="D18" s="609"/>
      <c r="E18" s="21"/>
      <c r="F18" s="22">
        <v>0.94999999999999984</v>
      </c>
      <c r="G18" s="23">
        <f>E18*F18</f>
        <v>0</v>
      </c>
      <c r="H18" s="210" t="s">
        <v>161</v>
      </c>
      <c r="I18" s="211" t="s">
        <v>162</v>
      </c>
      <c r="K18" s="185" t="s">
        <v>163</v>
      </c>
    </row>
    <row r="19" spans="1:12" ht="12.9" customHeight="1" x14ac:dyDescent="0.25">
      <c r="A19" s="13">
        <v>8</v>
      </c>
      <c r="B19" s="14">
        <v>11</v>
      </c>
      <c r="C19" s="608" t="s">
        <v>29</v>
      </c>
      <c r="D19" s="609"/>
      <c r="E19" s="21"/>
      <c r="F19" s="22">
        <v>0.89999999999999991</v>
      </c>
      <c r="G19" s="23">
        <f>E19*F19</f>
        <v>0</v>
      </c>
      <c r="H19" s="210" t="s">
        <v>164</v>
      </c>
      <c r="I19" s="211" t="s">
        <v>165</v>
      </c>
      <c r="K19" s="185" t="s">
        <v>166</v>
      </c>
    </row>
    <row r="20" spans="1:12" ht="12.9" customHeight="1" x14ac:dyDescent="0.25">
      <c r="A20" s="13">
        <v>9</v>
      </c>
      <c r="B20" s="14">
        <v>11</v>
      </c>
      <c r="C20" s="610" t="s">
        <v>30</v>
      </c>
      <c r="D20" s="588"/>
      <c r="E20" s="21"/>
      <c r="F20" s="22">
        <v>0.9</v>
      </c>
      <c r="G20" s="23">
        <f t="shared" ref="G20" si="0">E20*F20</f>
        <v>0</v>
      </c>
      <c r="H20" s="212" t="s">
        <v>167</v>
      </c>
      <c r="I20" s="213" t="s">
        <v>165</v>
      </c>
      <c r="K20" s="185" t="s">
        <v>166</v>
      </c>
    </row>
    <row r="21" spans="1:12" ht="12.9" customHeight="1" x14ac:dyDescent="0.25">
      <c r="A21" s="13">
        <v>10</v>
      </c>
      <c r="B21" s="14">
        <v>11</v>
      </c>
      <c r="C21" s="28" t="s">
        <v>168</v>
      </c>
      <c r="D21" s="28"/>
      <c r="E21" s="21"/>
      <c r="F21" s="34">
        <v>0.9</v>
      </c>
      <c r="G21" s="23">
        <f>E21*F21</f>
        <v>0</v>
      </c>
      <c r="H21" s="214"/>
      <c r="I21" s="214"/>
      <c r="K21" s="204" t="s">
        <v>166</v>
      </c>
    </row>
    <row r="22" spans="1:12" x14ac:dyDescent="0.25">
      <c r="A22" s="13"/>
      <c r="B22" s="14"/>
      <c r="C22" s="30" t="s">
        <v>32</v>
      </c>
      <c r="D22" s="36"/>
      <c r="E22" s="25"/>
      <c r="F22" s="35"/>
      <c r="G22" s="25"/>
      <c r="H22" s="214"/>
      <c r="I22" s="214"/>
      <c r="K22" s="207"/>
    </row>
    <row r="23" spans="1:12" ht="12.9" customHeight="1" x14ac:dyDescent="0.25">
      <c r="A23" s="13">
        <v>11</v>
      </c>
      <c r="B23" s="14">
        <v>12</v>
      </c>
      <c r="C23" s="610" t="s">
        <v>34</v>
      </c>
      <c r="D23" s="588"/>
      <c r="E23" s="21"/>
      <c r="F23" s="22">
        <v>0.5</v>
      </c>
      <c r="G23" s="23">
        <f t="shared" ref="G23:G26" si="1">E23*F23</f>
        <v>0</v>
      </c>
      <c r="H23" s="215" t="s">
        <v>169</v>
      </c>
      <c r="I23" s="198" t="s">
        <v>170</v>
      </c>
      <c r="K23" s="185" t="s">
        <v>171</v>
      </c>
    </row>
    <row r="24" spans="1:12" ht="12.9" customHeight="1" x14ac:dyDescent="0.25">
      <c r="A24" s="13">
        <v>12</v>
      </c>
      <c r="B24" s="14">
        <v>12</v>
      </c>
      <c r="C24" s="611" t="s">
        <v>36</v>
      </c>
      <c r="D24" s="609"/>
      <c r="E24" s="21"/>
      <c r="F24" s="22">
        <v>0.5</v>
      </c>
      <c r="G24" s="23">
        <f t="shared" si="1"/>
        <v>0</v>
      </c>
      <c r="H24" s="215"/>
      <c r="I24" s="198"/>
      <c r="K24" s="185" t="s">
        <v>172</v>
      </c>
      <c r="L24" s="7" t="s">
        <v>173</v>
      </c>
    </row>
    <row r="25" spans="1:12" ht="12.9" customHeight="1" x14ac:dyDescent="0.25">
      <c r="A25" s="13">
        <v>13</v>
      </c>
      <c r="B25" s="14">
        <v>12</v>
      </c>
      <c r="C25" s="7" t="s">
        <v>38</v>
      </c>
      <c r="E25" s="21"/>
      <c r="F25" s="22">
        <v>0.5</v>
      </c>
      <c r="G25" s="23">
        <f t="shared" si="1"/>
        <v>0</v>
      </c>
      <c r="H25" s="198"/>
      <c r="I25" s="198" t="s">
        <v>174</v>
      </c>
      <c r="K25" s="185" t="s">
        <v>175</v>
      </c>
      <c r="L25" s="7" t="s">
        <v>176</v>
      </c>
    </row>
    <row r="26" spans="1:12" ht="27" customHeight="1" x14ac:dyDescent="0.3">
      <c r="A26" s="13">
        <v>14</v>
      </c>
      <c r="B26" s="14">
        <v>12</v>
      </c>
      <c r="C26" s="599" t="s">
        <v>40</v>
      </c>
      <c r="D26" s="600"/>
      <c r="E26" s="21"/>
      <c r="F26" s="37">
        <v>0.5</v>
      </c>
      <c r="G26" s="23">
        <f t="shared" si="1"/>
        <v>0</v>
      </c>
      <c r="H26" s="200"/>
      <c r="I26" s="200" t="s">
        <v>177</v>
      </c>
      <c r="K26" s="216" t="s">
        <v>178</v>
      </c>
    </row>
    <row r="27" spans="1:12" ht="13.5" customHeight="1" x14ac:dyDescent="0.25">
      <c r="A27" s="13"/>
      <c r="B27" s="14"/>
      <c r="E27" s="38"/>
      <c r="G27" s="23"/>
      <c r="H27" s="183"/>
      <c r="I27" s="183"/>
    </row>
    <row r="28" spans="1:12" ht="12" customHeight="1" x14ac:dyDescent="0.25">
      <c r="A28" s="13">
        <v>15</v>
      </c>
      <c r="B28" s="14">
        <v>13</v>
      </c>
      <c r="C28" s="39" t="s">
        <v>42</v>
      </c>
      <c r="D28" s="40"/>
      <c r="E28" s="21"/>
      <c r="F28" s="41">
        <v>0</v>
      </c>
      <c r="G28" s="23">
        <f>E28*F28</f>
        <v>0</v>
      </c>
      <c r="H28" s="198" t="s">
        <v>179</v>
      </c>
      <c r="I28" s="198" t="s">
        <v>180</v>
      </c>
      <c r="K28" s="217" t="s">
        <v>181</v>
      </c>
      <c r="L28" s="7" t="s">
        <v>182</v>
      </c>
    </row>
    <row r="29" spans="1:12" ht="0.75" customHeight="1" x14ac:dyDescent="0.25">
      <c r="A29" s="42"/>
      <c r="B29" s="43"/>
      <c r="C29" s="33"/>
      <c r="D29" s="33"/>
      <c r="E29" s="44"/>
      <c r="G29" s="44"/>
      <c r="H29" s="26"/>
      <c r="I29" s="26"/>
    </row>
    <row r="30" spans="1:12" ht="0.75" customHeight="1" thickBot="1" x14ac:dyDescent="0.3">
      <c r="A30" s="45"/>
      <c r="B30" s="45"/>
      <c r="C30" s="33"/>
      <c r="D30" s="33"/>
      <c r="E30" s="46"/>
      <c r="F30" s="22"/>
      <c r="G30" s="47"/>
      <c r="H30" s="214"/>
      <c r="I30" s="214"/>
    </row>
    <row r="31" spans="1:12" ht="13.8" thickBot="1" x14ac:dyDescent="0.3">
      <c r="A31" s="45"/>
      <c r="B31" s="45"/>
      <c r="C31" s="48" t="s">
        <v>43</v>
      </c>
      <c r="D31" s="49"/>
      <c r="E31" s="50">
        <f>SUM(E12:E28)</f>
        <v>0</v>
      </c>
      <c r="F31" s="51"/>
      <c r="G31" s="52">
        <f>SUM(G12:G28)</f>
        <v>0</v>
      </c>
      <c r="H31" s="218"/>
      <c r="I31" s="218"/>
      <c r="K31" s="219"/>
    </row>
    <row r="32" spans="1:12" x14ac:dyDescent="0.25">
      <c r="A32" s="45"/>
      <c r="B32" s="45"/>
      <c r="E32" s="46"/>
      <c r="F32" s="34"/>
      <c r="G32" s="47"/>
      <c r="H32" s="214"/>
      <c r="I32" s="214"/>
      <c r="K32" s="204"/>
    </row>
    <row r="33" spans="1:16" ht="13.8" x14ac:dyDescent="0.25">
      <c r="A33" s="13"/>
      <c r="B33" s="14" t="s">
        <v>46</v>
      </c>
      <c r="C33" s="53" t="s">
        <v>45</v>
      </c>
      <c r="D33" s="54"/>
      <c r="E33" s="55"/>
      <c r="F33" s="56"/>
      <c r="G33" s="57"/>
      <c r="H33" s="220"/>
      <c r="I33" s="220"/>
      <c r="K33" s="221"/>
    </row>
    <row r="34" spans="1:16" x14ac:dyDescent="0.25">
      <c r="A34" s="13"/>
      <c r="B34" s="14"/>
      <c r="C34" s="58" t="s">
        <v>47</v>
      </c>
      <c r="D34" s="59"/>
      <c r="E34" s="60"/>
      <c r="F34" s="9"/>
      <c r="G34" s="61"/>
      <c r="H34" s="193"/>
      <c r="I34" s="193"/>
      <c r="K34" s="195"/>
    </row>
    <row r="35" spans="1:16" ht="12.9" customHeight="1" x14ac:dyDescent="0.25">
      <c r="A35" s="13">
        <v>15</v>
      </c>
      <c r="B35" s="14">
        <v>24</v>
      </c>
      <c r="C35" s="16" t="s">
        <v>49</v>
      </c>
      <c r="D35" s="62"/>
      <c r="E35" s="21"/>
      <c r="F35" s="63">
        <v>0</v>
      </c>
      <c r="G35" s="64">
        <f t="shared" ref="G35:G50" si="2">E35*F35</f>
        <v>0</v>
      </c>
      <c r="H35" s="198"/>
      <c r="I35" s="198"/>
      <c r="K35" s="222" t="s">
        <v>183</v>
      </c>
      <c r="P35" s="223"/>
    </row>
    <row r="36" spans="1:16" ht="12.9" customHeight="1" x14ac:dyDescent="0.25">
      <c r="A36" s="65">
        <v>16</v>
      </c>
      <c r="B36" s="65"/>
      <c r="C36" s="66" t="s">
        <v>51</v>
      </c>
      <c r="D36" s="67"/>
      <c r="E36" s="68"/>
      <c r="F36" s="69"/>
      <c r="G36" s="70"/>
      <c r="H36" s="198"/>
      <c r="I36" s="198"/>
      <c r="K36" s="224"/>
      <c r="P36" s="223"/>
    </row>
    <row r="37" spans="1:16" ht="12.9" customHeight="1" x14ac:dyDescent="0.25">
      <c r="A37" s="13">
        <v>17</v>
      </c>
      <c r="B37" s="14">
        <v>24</v>
      </c>
      <c r="C37" s="126" t="s">
        <v>184</v>
      </c>
      <c r="D37" s="127"/>
      <c r="E37" s="21"/>
      <c r="F37" s="72">
        <v>0</v>
      </c>
      <c r="G37" s="64">
        <f t="shared" ref="G37" si="3">E37*F37</f>
        <v>0</v>
      </c>
      <c r="H37" s="198"/>
      <c r="I37" s="198"/>
      <c r="K37" s="222" t="s">
        <v>185</v>
      </c>
      <c r="L37" s="225"/>
      <c r="M37" s="22"/>
      <c r="N37" s="168"/>
    </row>
    <row r="38" spans="1:16" ht="12.9" customHeight="1" x14ac:dyDescent="0.25">
      <c r="A38" s="13">
        <v>17</v>
      </c>
      <c r="B38" s="14">
        <v>24</v>
      </c>
      <c r="C38" s="33" t="s">
        <v>55</v>
      </c>
      <c r="D38" s="71"/>
      <c r="E38" s="21"/>
      <c r="F38" s="72">
        <v>0</v>
      </c>
      <c r="G38" s="64">
        <f t="shared" si="2"/>
        <v>0</v>
      </c>
      <c r="H38" s="198"/>
      <c r="I38" s="198"/>
      <c r="K38" s="222" t="s">
        <v>186</v>
      </c>
      <c r="L38" s="225" t="s">
        <v>187</v>
      </c>
      <c r="M38" s="22"/>
      <c r="N38" s="226" t="s">
        <v>188</v>
      </c>
    </row>
    <row r="39" spans="1:16" ht="12.9" customHeight="1" x14ac:dyDescent="0.25">
      <c r="A39" s="13">
        <v>18</v>
      </c>
      <c r="B39" s="14">
        <v>25</v>
      </c>
      <c r="C39" s="173" t="s">
        <v>58</v>
      </c>
      <c r="D39" s="71"/>
      <c r="E39" s="21"/>
      <c r="F39" s="72">
        <v>0.05</v>
      </c>
      <c r="G39" s="64">
        <f t="shared" si="2"/>
        <v>0</v>
      </c>
      <c r="H39" s="210" t="s">
        <v>189</v>
      </c>
      <c r="I39" s="198" t="s">
        <v>190</v>
      </c>
      <c r="J39" s="7" t="s">
        <v>191</v>
      </c>
      <c r="K39" s="227"/>
      <c r="L39" s="228" t="s">
        <v>192</v>
      </c>
      <c r="M39" s="22"/>
      <c r="N39" s="168"/>
    </row>
    <row r="40" spans="1:16" ht="12.9" customHeight="1" x14ac:dyDescent="0.25">
      <c r="A40" s="13"/>
      <c r="B40" s="14">
        <v>26</v>
      </c>
      <c r="C40" s="126" t="s">
        <v>80</v>
      </c>
      <c r="D40" s="229"/>
      <c r="E40" s="21"/>
      <c r="F40" s="129">
        <v>0.05</v>
      </c>
      <c r="G40" s="64">
        <f>E40*F40</f>
        <v>0</v>
      </c>
      <c r="H40" s="198"/>
      <c r="I40" s="198"/>
      <c r="J40" s="20"/>
      <c r="K40" s="227" t="s">
        <v>193</v>
      </c>
      <c r="L40" s="228" t="s">
        <v>194</v>
      </c>
      <c r="M40" s="230"/>
      <c r="N40" s="225"/>
    </row>
    <row r="41" spans="1:16" ht="12.9" customHeight="1" x14ac:dyDescent="0.25">
      <c r="A41" s="13"/>
      <c r="B41" s="14">
        <v>27</v>
      </c>
      <c r="C41" s="126" t="s">
        <v>80</v>
      </c>
      <c r="D41" s="229"/>
      <c r="E41" s="21"/>
      <c r="F41" s="129">
        <v>0.1</v>
      </c>
      <c r="G41" s="64">
        <f>E41*F41</f>
        <v>0</v>
      </c>
      <c r="H41" s="198"/>
      <c r="I41" s="198"/>
      <c r="J41" s="20"/>
      <c r="K41" s="227" t="s">
        <v>195</v>
      </c>
      <c r="L41" s="228" t="s">
        <v>196</v>
      </c>
      <c r="M41" s="230"/>
      <c r="N41" s="225"/>
    </row>
    <row r="42" spans="1:16" ht="12" customHeight="1" x14ac:dyDescent="0.25">
      <c r="A42" s="13"/>
      <c r="B42" s="14"/>
      <c r="C42" s="73" t="s">
        <v>61</v>
      </c>
      <c r="D42" s="71"/>
      <c r="E42" s="74"/>
      <c r="F42" s="72"/>
      <c r="G42" s="25"/>
      <c r="H42" s="210"/>
      <c r="I42" s="198"/>
      <c r="K42" s="227"/>
      <c r="L42" s="225"/>
      <c r="M42" s="22"/>
      <c r="N42" s="168"/>
    </row>
    <row r="43" spans="1:16" ht="12.9" customHeight="1" x14ac:dyDescent="0.25">
      <c r="A43" s="13">
        <v>19</v>
      </c>
      <c r="B43" s="14">
        <v>27</v>
      </c>
      <c r="C43" s="33" t="s">
        <v>197</v>
      </c>
      <c r="D43" s="71"/>
      <c r="E43" s="21"/>
      <c r="F43" s="72">
        <v>0.15</v>
      </c>
      <c r="G43" s="64">
        <f t="shared" si="2"/>
        <v>0</v>
      </c>
      <c r="H43" s="210" t="s">
        <v>198</v>
      </c>
      <c r="I43" s="198" t="s">
        <v>199</v>
      </c>
      <c r="J43" s="124"/>
      <c r="K43" s="227" t="s">
        <v>200</v>
      </c>
      <c r="L43" s="225"/>
      <c r="M43" s="99"/>
      <c r="N43" s="225"/>
    </row>
    <row r="44" spans="1:16" ht="12.9" customHeight="1" x14ac:dyDescent="0.25">
      <c r="A44" s="13"/>
      <c r="B44" s="14"/>
      <c r="C44" s="73" t="s">
        <v>68</v>
      </c>
      <c r="D44" s="75"/>
      <c r="E44" s="74"/>
      <c r="F44" s="72"/>
      <c r="G44" s="25"/>
      <c r="H44" s="210"/>
      <c r="I44" s="198"/>
      <c r="J44" s="124"/>
      <c r="K44" s="227"/>
      <c r="L44" s="225"/>
      <c r="M44" s="230"/>
      <c r="N44" s="168"/>
    </row>
    <row r="45" spans="1:16" ht="12.9" customHeight="1" x14ac:dyDescent="0.25">
      <c r="A45" s="13">
        <v>20</v>
      </c>
      <c r="B45" s="14">
        <v>28</v>
      </c>
      <c r="C45" s="33" t="s">
        <v>70</v>
      </c>
      <c r="D45" s="75"/>
      <c r="E45" s="21"/>
      <c r="F45" s="72">
        <v>0.5</v>
      </c>
      <c r="G45" s="64">
        <f t="shared" si="2"/>
        <v>0</v>
      </c>
      <c r="H45" s="198"/>
      <c r="I45" s="198" t="s">
        <v>201</v>
      </c>
      <c r="J45" s="20"/>
      <c r="K45" s="227" t="s">
        <v>202</v>
      </c>
      <c r="L45" s="231"/>
      <c r="M45" s="230"/>
      <c r="N45" s="225"/>
    </row>
    <row r="46" spans="1:16" ht="12.9" customHeight="1" x14ac:dyDescent="0.25">
      <c r="A46" s="13">
        <v>22</v>
      </c>
      <c r="B46" s="14">
        <v>28</v>
      </c>
      <c r="C46" s="33" t="s">
        <v>89</v>
      </c>
      <c r="D46" s="75"/>
      <c r="E46" s="21"/>
      <c r="F46" s="72">
        <v>0.5</v>
      </c>
      <c r="G46" s="64">
        <f>E46*F46</f>
        <v>0</v>
      </c>
      <c r="H46" s="198" t="s">
        <v>203</v>
      </c>
      <c r="I46" s="198" t="s">
        <v>204</v>
      </c>
      <c r="J46" s="20"/>
      <c r="K46" s="227" t="s">
        <v>205</v>
      </c>
      <c r="L46" s="232" t="s">
        <v>206</v>
      </c>
      <c r="M46" s="233"/>
      <c r="N46" s="168"/>
    </row>
    <row r="47" spans="1:16" ht="12.9" customHeight="1" x14ac:dyDescent="0.25">
      <c r="A47" s="13">
        <v>21</v>
      </c>
      <c r="B47" s="14">
        <v>28</v>
      </c>
      <c r="C47" s="33" t="s">
        <v>73</v>
      </c>
      <c r="D47" s="75"/>
      <c r="E47" s="21"/>
      <c r="F47" s="72">
        <v>0.5</v>
      </c>
      <c r="G47" s="64">
        <f t="shared" si="2"/>
        <v>0</v>
      </c>
      <c r="H47" s="198"/>
      <c r="I47" s="198"/>
      <c r="J47" s="20"/>
      <c r="K47" s="227" t="s">
        <v>207</v>
      </c>
      <c r="L47" s="228" t="s">
        <v>208</v>
      </c>
      <c r="M47" s="230"/>
      <c r="N47" s="225"/>
    </row>
    <row r="48" spans="1:16" ht="12.9" customHeight="1" x14ac:dyDescent="0.25">
      <c r="A48" s="13"/>
      <c r="B48" s="14"/>
      <c r="C48" s="73" t="s">
        <v>76</v>
      </c>
      <c r="D48" s="75"/>
      <c r="E48" s="74"/>
      <c r="F48" s="72"/>
      <c r="G48" s="25"/>
      <c r="H48" s="198"/>
      <c r="I48" s="198"/>
      <c r="J48" s="20"/>
      <c r="K48" s="227"/>
      <c r="L48" s="231"/>
      <c r="M48" s="230"/>
      <c r="N48" s="225"/>
    </row>
    <row r="49" spans="1:14" ht="12.9" customHeight="1" x14ac:dyDescent="0.25">
      <c r="A49" s="13">
        <v>22</v>
      </c>
      <c r="B49" s="14">
        <v>28</v>
      </c>
      <c r="C49" s="33" t="s">
        <v>85</v>
      </c>
      <c r="D49" s="75"/>
      <c r="E49" s="21"/>
      <c r="F49" s="76">
        <v>0.5</v>
      </c>
      <c r="G49" s="64">
        <f t="shared" si="2"/>
        <v>0</v>
      </c>
      <c r="H49" s="198"/>
      <c r="I49" s="198" t="s">
        <v>209</v>
      </c>
      <c r="J49" s="234"/>
      <c r="K49" s="227" t="s">
        <v>210</v>
      </c>
      <c r="L49" s="232"/>
      <c r="M49" s="22"/>
      <c r="N49" s="168"/>
    </row>
    <row r="50" spans="1:14" x14ac:dyDescent="0.25">
      <c r="A50" s="13"/>
      <c r="B50" s="14"/>
      <c r="C50" s="579" t="s">
        <v>92</v>
      </c>
      <c r="D50" s="580"/>
      <c r="E50" s="74"/>
      <c r="F50" s="158"/>
      <c r="G50" s="77">
        <f t="shared" si="2"/>
        <v>0</v>
      </c>
      <c r="H50" s="200"/>
      <c r="I50" s="200"/>
      <c r="J50" s="234"/>
      <c r="K50" s="235"/>
      <c r="L50" s="232"/>
      <c r="M50" s="233"/>
      <c r="N50" s="168"/>
    </row>
    <row r="51" spans="1:14" ht="12.75" customHeight="1" x14ac:dyDescent="0.25">
      <c r="A51" s="13">
        <v>23</v>
      </c>
      <c r="B51" s="14">
        <v>28</v>
      </c>
      <c r="C51" s="73" t="s">
        <v>96</v>
      </c>
      <c r="D51" s="78"/>
      <c r="E51" s="21"/>
      <c r="F51" s="76">
        <v>0.5</v>
      </c>
      <c r="G51" s="64">
        <f>E51*F51</f>
        <v>0</v>
      </c>
      <c r="H51" s="198"/>
      <c r="I51" s="198" t="s">
        <v>211</v>
      </c>
      <c r="J51" s="234"/>
      <c r="K51" s="227" t="s">
        <v>212</v>
      </c>
      <c r="L51" s="232"/>
      <c r="M51" s="22"/>
      <c r="N51" s="168"/>
    </row>
    <row r="52" spans="1:14" x14ac:dyDescent="0.25">
      <c r="A52" s="13">
        <v>24</v>
      </c>
      <c r="B52" s="14">
        <v>28</v>
      </c>
      <c r="C52" s="73" t="s">
        <v>99</v>
      </c>
      <c r="D52" s="78"/>
      <c r="E52" s="21"/>
      <c r="F52" s="76">
        <v>0.5</v>
      </c>
      <c r="G52" s="64">
        <f>E52*F52</f>
        <v>0</v>
      </c>
      <c r="H52" s="198"/>
      <c r="I52" s="198" t="s">
        <v>211</v>
      </c>
      <c r="J52" s="234"/>
      <c r="K52" s="227" t="s">
        <v>212</v>
      </c>
      <c r="L52" s="232"/>
      <c r="M52" s="233"/>
      <c r="N52" s="168"/>
    </row>
    <row r="53" spans="1:14" ht="12.75" hidden="1" customHeight="1" x14ac:dyDescent="0.25">
      <c r="A53" s="13"/>
      <c r="B53" s="14"/>
      <c r="C53" s="33"/>
      <c r="D53" s="75"/>
      <c r="E53" s="79"/>
      <c r="F53" s="80"/>
      <c r="G53" s="81"/>
      <c r="H53" s="198"/>
      <c r="I53" s="198" t="s">
        <v>211</v>
      </c>
      <c r="J53" s="234"/>
      <c r="K53" s="227" t="s">
        <v>212</v>
      </c>
      <c r="L53" s="225"/>
      <c r="M53" s="22"/>
      <c r="N53" s="168"/>
    </row>
    <row r="54" spans="1:14" ht="12.75" customHeight="1" x14ac:dyDescent="0.25">
      <c r="A54" s="13">
        <v>25</v>
      </c>
      <c r="B54" s="14">
        <v>28</v>
      </c>
      <c r="C54" s="73" t="s">
        <v>102</v>
      </c>
      <c r="D54" s="75"/>
      <c r="E54" s="21"/>
      <c r="F54" s="76">
        <v>0.5</v>
      </c>
      <c r="G54" s="64">
        <f>E54*F54</f>
        <v>0</v>
      </c>
      <c r="H54" s="198"/>
      <c r="I54" s="198"/>
      <c r="J54" s="234"/>
      <c r="K54" s="227" t="s">
        <v>212</v>
      </c>
      <c r="L54" s="225"/>
      <c r="M54" s="22"/>
      <c r="N54" s="168"/>
    </row>
    <row r="55" spans="1:14" ht="12.75" customHeight="1" x14ac:dyDescent="0.25">
      <c r="A55" s="13">
        <v>26</v>
      </c>
      <c r="B55" s="14">
        <v>28</v>
      </c>
      <c r="C55" s="73" t="s">
        <v>103</v>
      </c>
      <c r="D55" s="75"/>
      <c r="E55" s="21"/>
      <c r="F55" s="76">
        <v>0.5</v>
      </c>
      <c r="G55" s="64">
        <f>E55*F55</f>
        <v>0</v>
      </c>
      <c r="H55" s="198"/>
      <c r="I55" s="198" t="s">
        <v>211</v>
      </c>
      <c r="J55" s="234"/>
      <c r="K55" s="227" t="s">
        <v>212</v>
      </c>
      <c r="L55" s="232"/>
      <c r="M55" s="233"/>
      <c r="N55" s="168"/>
    </row>
    <row r="56" spans="1:14" ht="14.4" x14ac:dyDescent="0.25">
      <c r="A56" s="13">
        <v>27</v>
      </c>
      <c r="B56" s="14">
        <v>28</v>
      </c>
      <c r="C56" s="567" t="s">
        <v>104</v>
      </c>
      <c r="D56" s="568"/>
      <c r="E56" s="21"/>
      <c r="F56" s="159">
        <v>0.5</v>
      </c>
      <c r="G56" s="64">
        <f>E56*F56</f>
        <v>0</v>
      </c>
      <c r="H56" s="198"/>
      <c r="I56" s="198" t="s">
        <v>211</v>
      </c>
      <c r="K56" s="227" t="s">
        <v>212</v>
      </c>
    </row>
    <row r="57" spans="1:14" ht="14.4" x14ac:dyDescent="0.25">
      <c r="A57" s="13">
        <v>28</v>
      </c>
      <c r="B57" s="14">
        <v>28</v>
      </c>
      <c r="C57" s="567" t="s">
        <v>105</v>
      </c>
      <c r="D57" s="568"/>
      <c r="E57" s="21"/>
      <c r="F57" s="159">
        <v>0.5</v>
      </c>
      <c r="G57" s="64">
        <f>E57*F57</f>
        <v>0</v>
      </c>
      <c r="H57" s="198"/>
      <c r="I57" s="198"/>
      <c r="K57" s="227" t="s">
        <v>212</v>
      </c>
    </row>
    <row r="58" spans="1:14" ht="14.4" x14ac:dyDescent="0.25">
      <c r="A58" s="13">
        <v>29</v>
      </c>
      <c r="B58" s="14">
        <v>28</v>
      </c>
      <c r="C58" s="58" t="s">
        <v>106</v>
      </c>
      <c r="D58" s="160"/>
      <c r="E58" s="21"/>
      <c r="F58" s="159">
        <v>0.5</v>
      </c>
      <c r="G58" s="64">
        <f t="shared" ref="G58:G59" si="4">E58*F58</f>
        <v>0</v>
      </c>
      <c r="H58" s="198"/>
      <c r="I58" s="198" t="s">
        <v>211</v>
      </c>
      <c r="K58" s="227" t="s">
        <v>212</v>
      </c>
    </row>
    <row r="59" spans="1:14" x14ac:dyDescent="0.25">
      <c r="A59" s="13">
        <v>30</v>
      </c>
      <c r="B59" s="14">
        <v>28</v>
      </c>
      <c r="C59" s="161" t="s">
        <v>108</v>
      </c>
      <c r="D59" s="156"/>
      <c r="E59" s="21"/>
      <c r="F59" s="162">
        <v>0.5</v>
      </c>
      <c r="G59" s="64">
        <f t="shared" si="4"/>
        <v>0</v>
      </c>
      <c r="H59" s="198"/>
      <c r="I59" s="198" t="s">
        <v>211</v>
      </c>
      <c r="J59" s="20"/>
      <c r="K59" s="227" t="s">
        <v>212</v>
      </c>
      <c r="L59" s="231"/>
      <c r="M59" s="230"/>
      <c r="N59" s="225"/>
    </row>
    <row r="60" spans="1:14" ht="12.75" hidden="1" customHeight="1" x14ac:dyDescent="0.25">
      <c r="A60" s="13"/>
      <c r="B60" s="14"/>
      <c r="C60" s="82"/>
      <c r="D60" s="83"/>
      <c r="E60" s="84"/>
      <c r="F60" s="76"/>
      <c r="G60" s="85"/>
      <c r="H60" s="236"/>
      <c r="I60" s="236"/>
      <c r="J60" s="20"/>
      <c r="K60" s="227" t="s">
        <v>212</v>
      </c>
      <c r="L60" s="231"/>
      <c r="M60" s="230"/>
      <c r="N60" s="225"/>
    </row>
    <row r="61" spans="1:14" x14ac:dyDescent="0.25">
      <c r="A61" s="13"/>
      <c r="B61" s="14"/>
      <c r="C61" s="569" t="s">
        <v>113</v>
      </c>
      <c r="D61" s="570"/>
      <c r="E61" s="86"/>
      <c r="F61" s="76"/>
      <c r="G61" s="87"/>
      <c r="H61" s="236"/>
      <c r="I61" s="236"/>
      <c r="J61" s="20"/>
      <c r="K61" s="237"/>
      <c r="L61" s="231"/>
      <c r="M61" s="230"/>
      <c r="N61" s="225"/>
    </row>
    <row r="62" spans="1:14" ht="12.75" customHeight="1" x14ac:dyDescent="0.25">
      <c r="A62" s="13">
        <v>31</v>
      </c>
      <c r="B62" s="14">
        <v>30</v>
      </c>
      <c r="C62" s="20" t="s">
        <v>116</v>
      </c>
      <c r="D62" s="83"/>
      <c r="E62" s="21"/>
      <c r="F62" s="76">
        <v>0.85</v>
      </c>
      <c r="G62" s="64">
        <f t="shared" ref="G62:G67" si="5">E62*F62</f>
        <v>0</v>
      </c>
      <c r="H62" s="198"/>
      <c r="I62" s="198" t="s">
        <v>213</v>
      </c>
      <c r="J62" s="234"/>
      <c r="K62" s="227" t="s">
        <v>214</v>
      </c>
      <c r="L62" s="225"/>
      <c r="M62" s="22"/>
      <c r="N62" s="168"/>
    </row>
    <row r="63" spans="1:14" ht="12.75" customHeight="1" x14ac:dyDescent="0.25">
      <c r="A63" s="13">
        <v>32</v>
      </c>
      <c r="B63" s="14">
        <v>30</v>
      </c>
      <c r="C63" s="20" t="s">
        <v>119</v>
      </c>
      <c r="D63" s="83"/>
      <c r="E63" s="21"/>
      <c r="F63" s="76">
        <v>0.85</v>
      </c>
      <c r="G63" s="64">
        <f t="shared" si="5"/>
        <v>0</v>
      </c>
      <c r="H63" s="198"/>
      <c r="I63" s="198" t="s">
        <v>213</v>
      </c>
      <c r="J63" s="234"/>
      <c r="K63" s="227" t="s">
        <v>214</v>
      </c>
      <c r="L63" s="232"/>
      <c r="M63" s="22"/>
      <c r="N63" s="168"/>
    </row>
    <row r="64" spans="1:14" ht="12.75" customHeight="1" x14ac:dyDescent="0.25">
      <c r="A64" s="13">
        <v>33</v>
      </c>
      <c r="B64" s="14">
        <v>30</v>
      </c>
      <c r="C64" s="20" t="s">
        <v>102</v>
      </c>
      <c r="D64" s="83"/>
      <c r="E64" s="21"/>
      <c r="F64" s="76">
        <v>0.85</v>
      </c>
      <c r="G64" s="64">
        <f t="shared" si="5"/>
        <v>0</v>
      </c>
      <c r="H64" s="198"/>
      <c r="I64" s="198" t="s">
        <v>213</v>
      </c>
      <c r="J64" s="234"/>
      <c r="K64" s="227" t="s">
        <v>214</v>
      </c>
      <c r="L64" s="232"/>
      <c r="M64" s="22"/>
      <c r="N64" s="168"/>
    </row>
    <row r="65" spans="1:20" s="33" customFormat="1" ht="12.75" hidden="1" customHeight="1" x14ac:dyDescent="0.25">
      <c r="A65" s="12"/>
      <c r="B65" s="14"/>
      <c r="C65" s="20"/>
      <c r="D65" s="83"/>
      <c r="E65" s="88"/>
      <c r="F65" s="76"/>
      <c r="G65" s="89"/>
      <c r="H65" s="200"/>
      <c r="I65" s="200"/>
      <c r="J65" s="238"/>
      <c r="K65" s="227" t="s">
        <v>214</v>
      </c>
      <c r="L65" s="239"/>
      <c r="M65" s="117"/>
      <c r="N65" s="118"/>
    </row>
    <row r="66" spans="1:20" ht="12.75" customHeight="1" x14ac:dyDescent="0.25">
      <c r="A66" s="13">
        <v>34</v>
      </c>
      <c r="B66" s="14">
        <v>30</v>
      </c>
      <c r="C66" s="20" t="s">
        <v>120</v>
      </c>
      <c r="D66" s="83"/>
      <c r="E66" s="21"/>
      <c r="F66" s="76">
        <v>0.85</v>
      </c>
      <c r="G66" s="90">
        <f t="shared" si="5"/>
        <v>0</v>
      </c>
      <c r="H66" s="198"/>
      <c r="I66" s="198" t="s">
        <v>213</v>
      </c>
      <c r="J66" s="234"/>
      <c r="K66" s="227" t="s">
        <v>214</v>
      </c>
      <c r="L66" s="232"/>
      <c r="M66" s="22"/>
      <c r="N66" s="168"/>
    </row>
    <row r="67" spans="1:20" ht="14.25" customHeight="1" x14ac:dyDescent="0.25">
      <c r="A67" s="13">
        <v>35</v>
      </c>
      <c r="B67" s="14">
        <v>29</v>
      </c>
      <c r="C67" s="82" t="s">
        <v>122</v>
      </c>
      <c r="D67" s="91"/>
      <c r="E67" s="21"/>
      <c r="F67" s="76">
        <v>0.65</v>
      </c>
      <c r="G67" s="90">
        <f t="shared" si="5"/>
        <v>0</v>
      </c>
      <c r="H67" s="198"/>
      <c r="I67" s="198" t="s">
        <v>215</v>
      </c>
      <c r="J67" s="20"/>
      <c r="K67" s="227" t="s">
        <v>216</v>
      </c>
      <c r="L67" s="240" t="s">
        <v>217</v>
      </c>
      <c r="M67" s="230"/>
      <c r="N67" s="241"/>
    </row>
    <row r="68" spans="1:20" ht="14.25" customHeight="1" x14ac:dyDescent="0.25">
      <c r="A68" s="13">
        <v>36</v>
      </c>
      <c r="B68" s="14">
        <v>30</v>
      </c>
      <c r="C68" s="82" t="s">
        <v>123</v>
      </c>
      <c r="D68" s="91"/>
      <c r="E68" s="21"/>
      <c r="F68" s="72">
        <v>0.85</v>
      </c>
      <c r="G68" s="90">
        <f>E68*F68</f>
        <v>0</v>
      </c>
      <c r="H68" s="200" t="s">
        <v>203</v>
      </c>
      <c r="I68" s="200" t="s">
        <v>215</v>
      </c>
      <c r="J68" s="20"/>
      <c r="K68" s="227" t="s">
        <v>214</v>
      </c>
      <c r="L68" s="240"/>
      <c r="M68" s="230"/>
      <c r="N68" s="241"/>
    </row>
    <row r="69" spans="1:20" ht="12.75" customHeight="1" x14ac:dyDescent="0.25">
      <c r="A69" s="13">
        <v>37</v>
      </c>
      <c r="B69" s="14">
        <v>29</v>
      </c>
      <c r="C69" s="82" t="s">
        <v>124</v>
      </c>
      <c r="D69" s="91"/>
      <c r="E69" s="21"/>
      <c r="F69" s="76">
        <v>0.65</v>
      </c>
      <c r="G69" s="90">
        <f>E69*F69</f>
        <v>0</v>
      </c>
      <c r="H69" s="198"/>
      <c r="I69" s="198" t="s">
        <v>213</v>
      </c>
      <c r="J69" s="20"/>
      <c r="K69" s="227" t="s">
        <v>216</v>
      </c>
      <c r="L69" s="240" t="s">
        <v>217</v>
      </c>
      <c r="M69" s="230"/>
      <c r="N69" s="241"/>
    </row>
    <row r="70" spans="1:20" s="20" customFormat="1" ht="12.75" customHeight="1" x14ac:dyDescent="0.25">
      <c r="A70" s="13">
        <v>38</v>
      </c>
      <c r="B70" s="14">
        <v>30</v>
      </c>
      <c r="C70" s="20" t="s">
        <v>105</v>
      </c>
      <c r="D70" s="83"/>
      <c r="E70" s="21"/>
      <c r="F70" s="72">
        <v>0.85</v>
      </c>
      <c r="G70" s="64">
        <f>E70*F70</f>
        <v>0</v>
      </c>
      <c r="H70" s="198"/>
      <c r="I70" s="198" t="s">
        <v>213</v>
      </c>
      <c r="K70" s="227" t="s">
        <v>214</v>
      </c>
      <c r="L70" s="232"/>
      <c r="M70" s="22"/>
      <c r="N70" s="168"/>
      <c r="O70" s="7"/>
      <c r="P70" s="7"/>
    </row>
    <row r="71" spans="1:20" s="33" customFormat="1" ht="12.75" hidden="1" customHeight="1" x14ac:dyDescent="0.25">
      <c r="A71" s="12"/>
      <c r="B71" s="14"/>
      <c r="C71" s="82"/>
      <c r="D71" s="91"/>
      <c r="E71" s="88"/>
      <c r="F71" s="76"/>
      <c r="G71" s="89"/>
      <c r="H71" s="200"/>
      <c r="I71" s="200"/>
      <c r="J71" s="73"/>
      <c r="K71" s="227" t="s">
        <v>214</v>
      </c>
      <c r="L71" s="239"/>
      <c r="M71" s="242"/>
      <c r="N71" s="243"/>
    </row>
    <row r="72" spans="1:20" ht="12.75" customHeight="1" x14ac:dyDescent="0.25">
      <c r="A72" s="13">
        <v>39</v>
      </c>
      <c r="B72" s="14">
        <v>30</v>
      </c>
      <c r="C72" s="82" t="s">
        <v>106</v>
      </c>
      <c r="D72" s="91"/>
      <c r="E72" s="21"/>
      <c r="F72" s="76">
        <v>0.85</v>
      </c>
      <c r="G72" s="64">
        <f t="shared" ref="G72:G77" si="6">E72*F72</f>
        <v>0</v>
      </c>
      <c r="H72" s="198"/>
      <c r="I72" s="198" t="s">
        <v>218</v>
      </c>
      <c r="J72" s="20"/>
      <c r="K72" s="227" t="s">
        <v>214</v>
      </c>
      <c r="L72" s="232"/>
      <c r="M72" s="230"/>
      <c r="N72" s="241"/>
    </row>
    <row r="73" spans="1:20" ht="12.75" customHeight="1" x14ac:dyDescent="0.25">
      <c r="A73" s="13">
        <v>40</v>
      </c>
      <c r="B73" s="14">
        <v>30</v>
      </c>
      <c r="C73" s="82" t="s">
        <v>108</v>
      </c>
      <c r="D73" s="91"/>
      <c r="E73" s="21"/>
      <c r="F73" s="76">
        <v>0.85</v>
      </c>
      <c r="G73" s="90">
        <f t="shared" si="6"/>
        <v>0</v>
      </c>
      <c r="H73" s="198"/>
      <c r="I73" s="198" t="s">
        <v>218</v>
      </c>
      <c r="J73" s="20" t="s">
        <v>203</v>
      </c>
      <c r="K73" s="227" t="s">
        <v>214</v>
      </c>
      <c r="L73" s="232"/>
      <c r="M73" s="230"/>
      <c r="N73" s="241"/>
    </row>
    <row r="74" spans="1:20" ht="13.5" customHeight="1" x14ac:dyDescent="0.25">
      <c r="A74" s="13">
        <v>41</v>
      </c>
      <c r="B74" s="14">
        <v>30</v>
      </c>
      <c r="C74" s="92" t="s">
        <v>127</v>
      </c>
      <c r="D74" s="93"/>
      <c r="E74" s="21"/>
      <c r="F74" s="76">
        <v>0.85</v>
      </c>
      <c r="G74" s="90">
        <f t="shared" si="6"/>
        <v>0</v>
      </c>
      <c r="H74" s="198"/>
      <c r="I74" s="198"/>
      <c r="J74" s="20"/>
      <c r="K74" s="227" t="s">
        <v>219</v>
      </c>
      <c r="L74" s="232"/>
      <c r="M74" s="230"/>
      <c r="N74" s="241"/>
    </row>
    <row r="75" spans="1:20" ht="13.5" customHeight="1" x14ac:dyDescent="0.25">
      <c r="A75" s="13">
        <v>42</v>
      </c>
      <c r="B75" s="14">
        <v>31</v>
      </c>
      <c r="C75" s="94" t="s">
        <v>129</v>
      </c>
      <c r="D75" s="62"/>
      <c r="E75" s="21"/>
      <c r="F75" s="63">
        <v>1</v>
      </c>
      <c r="G75" s="64">
        <f t="shared" si="6"/>
        <v>0</v>
      </c>
      <c r="H75" s="198"/>
      <c r="I75" s="198" t="s">
        <v>220</v>
      </c>
      <c r="J75" s="20"/>
      <c r="K75" s="227" t="s">
        <v>221</v>
      </c>
      <c r="L75" s="232"/>
      <c r="M75" s="230"/>
      <c r="N75" s="241"/>
    </row>
    <row r="76" spans="1:20" ht="13.5" customHeight="1" x14ac:dyDescent="0.25">
      <c r="A76" s="13">
        <v>43</v>
      </c>
      <c r="B76" s="14">
        <v>31</v>
      </c>
      <c r="C76" s="95" t="s">
        <v>130</v>
      </c>
      <c r="D76" s="91"/>
      <c r="E76" s="21"/>
      <c r="F76" s="76">
        <v>1</v>
      </c>
      <c r="G76" s="64">
        <f t="shared" si="6"/>
        <v>0</v>
      </c>
      <c r="H76" s="198"/>
      <c r="I76" s="198" t="s">
        <v>222</v>
      </c>
      <c r="J76" s="20"/>
      <c r="K76" s="227" t="s">
        <v>221</v>
      </c>
      <c r="L76" s="232"/>
      <c r="M76" s="230"/>
      <c r="N76" s="241"/>
    </row>
    <row r="77" spans="1:20" ht="13.5" customHeight="1" x14ac:dyDescent="0.25">
      <c r="A77" s="13">
        <v>44</v>
      </c>
      <c r="B77" s="14">
        <v>32</v>
      </c>
      <c r="C77" s="96" t="s">
        <v>132</v>
      </c>
      <c r="D77" s="97"/>
      <c r="E77" s="21"/>
      <c r="F77" s="98">
        <v>0.05</v>
      </c>
      <c r="G77" s="64">
        <f t="shared" si="6"/>
        <v>0</v>
      </c>
      <c r="H77" s="198"/>
      <c r="I77" s="198" t="s">
        <v>223</v>
      </c>
      <c r="J77" s="20"/>
      <c r="K77" s="217" t="s">
        <v>224</v>
      </c>
      <c r="L77" s="232"/>
      <c r="M77" s="230"/>
      <c r="N77" s="241"/>
    </row>
    <row r="78" spans="1:20" ht="11.25" customHeight="1" thickBot="1" x14ac:dyDescent="0.3">
      <c r="E78" s="79"/>
      <c r="F78" s="79"/>
      <c r="G78" s="163"/>
      <c r="H78" s="183"/>
      <c r="I78" s="183"/>
    </row>
    <row r="79" spans="1:20" ht="12.75" customHeight="1" thickBot="1" x14ac:dyDescent="0.3">
      <c r="C79" s="164" t="s">
        <v>134</v>
      </c>
      <c r="D79" s="165"/>
      <c r="E79" s="50">
        <f>SUM(E35:E77)</f>
        <v>0</v>
      </c>
      <c r="F79" s="166"/>
      <c r="G79" s="52">
        <f>SUM(G35:G77)</f>
        <v>0</v>
      </c>
      <c r="H79" s="244"/>
      <c r="I79" s="244"/>
      <c r="K79" s="219"/>
      <c r="N79" s="7"/>
      <c r="T79" s="241"/>
    </row>
    <row r="80" spans="1:20" ht="12.75" customHeight="1" thickBot="1" x14ac:dyDescent="0.3">
      <c r="E80" s="167"/>
      <c r="F80" s="22"/>
      <c r="G80" s="168"/>
      <c r="H80" s="168"/>
      <c r="I80" s="168"/>
      <c r="T80" s="241"/>
    </row>
    <row r="81" spans="3:13" ht="12.75" customHeight="1" thickBot="1" x14ac:dyDescent="0.3">
      <c r="C81" s="169"/>
      <c r="D81" s="170" t="s">
        <v>135</v>
      </c>
      <c r="E81" s="171" t="s">
        <v>136</v>
      </c>
      <c r="F81" s="22"/>
      <c r="G81" s="168"/>
      <c r="H81" s="168"/>
      <c r="I81" s="168"/>
    </row>
    <row r="82" spans="3:13" ht="12.75" customHeight="1" x14ac:dyDescent="0.25">
      <c r="C82" s="571" t="s">
        <v>137</v>
      </c>
      <c r="D82" s="573">
        <f>IFERROR(G31/G79,)</f>
        <v>0</v>
      </c>
      <c r="E82" s="575">
        <v>1</v>
      </c>
      <c r="F82" s="22"/>
      <c r="G82" s="168"/>
      <c r="H82" s="168"/>
      <c r="I82" s="168"/>
    </row>
    <row r="83" spans="3:13" ht="12.75" customHeight="1" thickBot="1" x14ac:dyDescent="0.3">
      <c r="C83" s="572"/>
      <c r="D83" s="574"/>
      <c r="E83" s="576"/>
      <c r="F83" s="22"/>
      <c r="G83" s="168"/>
      <c r="H83" s="168"/>
      <c r="I83" s="168"/>
      <c r="J83" s="188"/>
    </row>
    <row r="84" spans="3:13" ht="12.75" customHeight="1" x14ac:dyDescent="0.25"/>
    <row r="85" spans="3:13" ht="12.75" customHeight="1" x14ac:dyDescent="0.25">
      <c r="J85" s="245"/>
      <c r="L85" s="245"/>
      <c r="M85" s="245"/>
    </row>
    <row r="86" spans="3:13" ht="12.75" customHeight="1" x14ac:dyDescent="0.25">
      <c r="J86" s="245"/>
      <c r="L86" s="245"/>
      <c r="M86" s="245"/>
    </row>
    <row r="87" spans="3:13" ht="12.75" customHeight="1" x14ac:dyDescent="0.25">
      <c r="J87" s="245"/>
      <c r="L87" s="245"/>
      <c r="M87" s="245"/>
    </row>
    <row r="88" spans="3:13" ht="13.8" x14ac:dyDescent="0.25">
      <c r="J88" s="245"/>
      <c r="L88" s="245"/>
      <c r="M88" s="245"/>
    </row>
    <row r="89" spans="3:13" ht="13.8" x14ac:dyDescent="0.25">
      <c r="J89" s="245"/>
      <c r="L89" s="245"/>
      <c r="M89" s="245"/>
    </row>
    <row r="90" spans="3:13" ht="13.8" x14ac:dyDescent="0.25">
      <c r="J90" s="245"/>
      <c r="L90" s="245"/>
      <c r="M90" s="245"/>
    </row>
    <row r="91" spans="3:13" ht="13.8" x14ac:dyDescent="0.25">
      <c r="J91" s="245"/>
      <c r="L91" s="245"/>
      <c r="M91" s="245"/>
    </row>
    <row r="92" spans="3:13" ht="12.75" customHeight="1" x14ac:dyDescent="0.25">
      <c r="J92" s="245"/>
      <c r="L92" s="245"/>
      <c r="M92" s="245"/>
    </row>
    <row r="93" spans="3:13" ht="13.8" x14ac:dyDescent="0.25">
      <c r="L93" s="245"/>
      <c r="M93" s="245"/>
    </row>
    <row r="94" spans="3:13" ht="13.8" x14ac:dyDescent="0.25">
      <c r="J94" s="245"/>
      <c r="L94" s="245"/>
      <c r="M94" s="245"/>
    </row>
    <row r="95" spans="3:13" ht="13.8" x14ac:dyDescent="0.25">
      <c r="J95" s="245"/>
      <c r="L95" s="245"/>
      <c r="M95" s="245"/>
    </row>
    <row r="96" spans="3:13" ht="13.8" x14ac:dyDescent="0.25">
      <c r="J96" s="245"/>
      <c r="L96" s="245"/>
      <c r="M96" s="245"/>
    </row>
    <row r="97" spans="10:13" ht="13.8" x14ac:dyDescent="0.25">
      <c r="J97" s="245"/>
      <c r="L97" s="245"/>
      <c r="M97" s="245"/>
    </row>
  </sheetData>
  <mergeCells count="22">
    <mergeCell ref="C20:D20"/>
    <mergeCell ref="A2:B2"/>
    <mergeCell ref="C2:D2"/>
    <mergeCell ref="A3:B3"/>
    <mergeCell ref="C9:D9"/>
    <mergeCell ref="C10:D10"/>
    <mergeCell ref="C11:D11"/>
    <mergeCell ref="C14:D14"/>
    <mergeCell ref="C16:D16"/>
    <mergeCell ref="C17:D17"/>
    <mergeCell ref="C18:D18"/>
    <mergeCell ref="C19:D19"/>
    <mergeCell ref="C61:D61"/>
    <mergeCell ref="C82:C83"/>
    <mergeCell ref="D82:D83"/>
    <mergeCell ref="E82:E83"/>
    <mergeCell ref="C23:D23"/>
    <mergeCell ref="C24:D24"/>
    <mergeCell ref="C26:D26"/>
    <mergeCell ref="C50:D50"/>
    <mergeCell ref="C56:D56"/>
    <mergeCell ref="C57:D5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95EA-0866-4A32-AF7A-A9F5959BBF6D}">
  <dimension ref="A1:U116"/>
  <sheetViews>
    <sheetView topLeftCell="B1" zoomScale="50" zoomScaleNormal="50" workbookViewId="0">
      <selection activeCell="B1" sqref="B1"/>
    </sheetView>
  </sheetViews>
  <sheetFormatPr defaultColWidth="9.109375" defaultRowHeight="15.6" x14ac:dyDescent="0.3"/>
  <cols>
    <col min="1" max="1" width="14.5546875" style="457" customWidth="1"/>
    <col min="2" max="2" width="22" style="488" customWidth="1"/>
    <col min="3" max="3" width="4.5546875" style="457" customWidth="1"/>
    <col min="4" max="4" width="7.109375" style="457" customWidth="1"/>
    <col min="5" max="5" width="3.33203125" style="457" customWidth="1"/>
    <col min="6" max="6" width="20.5546875" style="457" customWidth="1"/>
    <col min="7" max="7" width="108.88671875" style="457" customWidth="1"/>
    <col min="8" max="21" width="16.6640625" style="467" customWidth="1"/>
    <col min="22" max="22" width="15.33203125" style="457" customWidth="1"/>
    <col min="23" max="16384" width="9.109375" style="457"/>
  </cols>
  <sheetData>
    <row r="1" spans="1:21" s="435" customFormat="1" ht="18" x14ac:dyDescent="0.35">
      <c r="B1" s="472" t="s">
        <v>225</v>
      </c>
      <c r="C1" s="635"/>
      <c r="D1" s="635"/>
      <c r="E1" s="635"/>
      <c r="F1" s="635"/>
      <c r="G1" s="473">
        <v>44197</v>
      </c>
      <c r="H1" s="474" t="s">
        <v>320</v>
      </c>
      <c r="I1" s="440"/>
      <c r="J1" s="440"/>
      <c r="M1" s="440"/>
      <c r="N1" s="440"/>
      <c r="O1" s="440"/>
      <c r="P1" s="440"/>
      <c r="Q1" s="440"/>
      <c r="R1" s="440"/>
      <c r="S1" s="440"/>
      <c r="T1" s="440"/>
      <c r="U1" s="440"/>
    </row>
    <row r="2" spans="1:21" s="435" customFormat="1" x14ac:dyDescent="0.3">
      <c r="B2" s="475"/>
      <c r="H2" s="440"/>
      <c r="I2" s="440"/>
      <c r="J2" s="440"/>
      <c r="M2" s="440"/>
      <c r="N2" s="440"/>
      <c r="O2" s="440"/>
      <c r="P2" s="440"/>
      <c r="Q2" s="440"/>
      <c r="R2" s="440"/>
      <c r="S2" s="440"/>
      <c r="T2" s="440"/>
      <c r="U2" s="440"/>
    </row>
    <row r="3" spans="1:21" s="435" customFormat="1" ht="18" x14ac:dyDescent="0.35">
      <c r="B3" s="622" t="s">
        <v>226</v>
      </c>
      <c r="C3" s="622"/>
      <c r="D3" s="622"/>
      <c r="E3" s="622"/>
      <c r="F3" s="622"/>
      <c r="H3" s="621" t="s">
        <v>245</v>
      </c>
      <c r="I3" s="621"/>
      <c r="J3" s="621"/>
      <c r="M3" s="440"/>
      <c r="N3" s="440"/>
      <c r="O3" s="440"/>
      <c r="P3" s="440"/>
      <c r="Q3" s="440"/>
      <c r="R3" s="440"/>
      <c r="S3" s="440"/>
      <c r="T3" s="440"/>
      <c r="U3" s="440"/>
    </row>
    <row r="4" spans="1:21" s="435" customFormat="1" ht="25.2" customHeight="1" x14ac:dyDescent="0.35">
      <c r="B4" s="622" t="s">
        <v>226</v>
      </c>
      <c r="C4" s="622"/>
      <c r="D4" s="622"/>
      <c r="E4" s="332"/>
      <c r="F4" s="330"/>
      <c r="H4" s="623" t="s">
        <v>246</v>
      </c>
      <c r="I4" s="623"/>
      <c r="J4" s="623"/>
      <c r="M4" s="440"/>
      <c r="N4" s="440"/>
      <c r="O4" s="440"/>
      <c r="P4" s="440"/>
      <c r="Q4" s="440"/>
      <c r="R4" s="440"/>
      <c r="S4" s="440"/>
      <c r="T4" s="440"/>
      <c r="U4" s="440"/>
    </row>
    <row r="5" spans="1:21" s="435" customFormat="1" x14ac:dyDescent="0.3">
      <c r="B5" s="475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</row>
    <row r="6" spans="1:21" s="435" customFormat="1" ht="50.4" customHeight="1" x14ac:dyDescent="0.3">
      <c r="A6" s="561" t="s">
        <v>260</v>
      </c>
      <c r="B6" s="561" t="s">
        <v>589</v>
      </c>
      <c r="C6" s="476" t="s">
        <v>261</v>
      </c>
      <c r="D6" s="477"/>
      <c r="E6" s="477"/>
      <c r="F6" s="477"/>
      <c r="G6" s="478"/>
      <c r="H6" s="479" t="s">
        <v>227</v>
      </c>
      <c r="I6" s="480" t="s">
        <v>247</v>
      </c>
      <c r="J6" s="479" t="s">
        <v>248</v>
      </c>
      <c r="K6" s="479" t="s">
        <v>249</v>
      </c>
      <c r="L6" s="479" t="s">
        <v>250</v>
      </c>
      <c r="M6" s="479" t="s">
        <v>251</v>
      </c>
      <c r="N6" s="479" t="s">
        <v>252</v>
      </c>
      <c r="O6" s="479" t="s">
        <v>253</v>
      </c>
      <c r="P6" s="479" t="s">
        <v>254</v>
      </c>
      <c r="Q6" s="479" t="s">
        <v>255</v>
      </c>
      <c r="R6" s="479" t="s">
        <v>256</v>
      </c>
      <c r="S6" s="479" t="s">
        <v>257</v>
      </c>
      <c r="T6" s="479" t="s">
        <v>258</v>
      </c>
      <c r="U6" s="479" t="s">
        <v>259</v>
      </c>
    </row>
    <row r="7" spans="1:21" x14ac:dyDescent="0.3">
      <c r="A7" s="481"/>
      <c r="B7" s="482"/>
      <c r="C7" s="483"/>
      <c r="D7" s="484"/>
      <c r="E7" s="484"/>
      <c r="F7" s="484"/>
      <c r="G7" s="484"/>
      <c r="H7" s="485"/>
      <c r="I7" s="486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</row>
    <row r="8" spans="1:21" x14ac:dyDescent="0.3">
      <c r="A8" s="487"/>
      <c r="C8" s="489" t="s">
        <v>262</v>
      </c>
      <c r="D8" s="360"/>
      <c r="E8" s="360"/>
      <c r="F8" s="360"/>
      <c r="G8" s="360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</row>
    <row r="9" spans="1:21" x14ac:dyDescent="0.3">
      <c r="A9" s="377"/>
      <c r="C9" s="423"/>
      <c r="D9" s="360"/>
      <c r="E9" s="360"/>
      <c r="F9" s="360"/>
      <c r="G9" s="360"/>
      <c r="H9" s="490"/>
      <c r="I9" s="490"/>
      <c r="J9" s="490"/>
      <c r="K9" s="490"/>
      <c r="L9" s="490"/>
      <c r="M9" s="490"/>
      <c r="N9" s="490"/>
      <c r="O9" s="490"/>
      <c r="P9" s="490"/>
      <c r="Q9" s="490"/>
      <c r="R9" s="490"/>
      <c r="S9" s="490"/>
      <c r="T9" s="490"/>
      <c r="U9" s="490"/>
    </row>
    <row r="10" spans="1:21" ht="31.2" x14ac:dyDescent="0.3">
      <c r="A10" s="491" t="s">
        <v>228</v>
      </c>
      <c r="B10" s="492" t="s">
        <v>532</v>
      </c>
      <c r="C10" s="423"/>
      <c r="D10" s="357" t="s">
        <v>263</v>
      </c>
      <c r="E10" s="371"/>
      <c r="F10" s="360"/>
      <c r="G10" s="360"/>
      <c r="H10" s="469">
        <f>'Actifs liquides non grevés'!F24</f>
        <v>0</v>
      </c>
      <c r="I10" s="152">
        <f>'Actifs liquides non grevés'!H24</f>
        <v>0</v>
      </c>
      <c r="J10" s="152">
        <f>'Actifs liquides non grevés'!I24</f>
        <v>0</v>
      </c>
      <c r="K10" s="152">
        <f>'Actifs liquides non grevés'!J24</f>
        <v>0</v>
      </c>
      <c r="L10" s="152">
        <f>'Actifs liquides non grevés'!K24</f>
        <v>0</v>
      </c>
      <c r="M10" s="152">
        <f>'Actifs liquides non grevés'!L24</f>
        <v>0</v>
      </c>
      <c r="N10" s="152">
        <f>'Actifs liquides non grevés'!M24</f>
        <v>0</v>
      </c>
      <c r="O10" s="152">
        <f>'Actifs liquides non grevés'!N24</f>
        <v>0</v>
      </c>
      <c r="P10" s="152">
        <f>'Actifs liquides non grevés'!O24</f>
        <v>0</v>
      </c>
      <c r="Q10" s="152">
        <f>'Actifs liquides non grevés'!P24</f>
        <v>0</v>
      </c>
      <c r="R10" s="152">
        <f>'Actifs liquides non grevés'!Q24</f>
        <v>0</v>
      </c>
      <c r="S10" s="152">
        <f>'Actifs liquides non grevés'!R24</f>
        <v>0</v>
      </c>
      <c r="T10" s="152">
        <f>'Actifs liquides non grevés'!S24</f>
        <v>0</v>
      </c>
      <c r="U10" s="152">
        <f>'Actifs liquides non grevés'!T24</f>
        <v>0</v>
      </c>
    </row>
    <row r="11" spans="1:21" x14ac:dyDescent="0.3">
      <c r="A11" s="403"/>
      <c r="B11" s="493"/>
      <c r="C11" s="423"/>
      <c r="D11" s="371"/>
      <c r="E11" s="371"/>
      <c r="F11" s="360"/>
      <c r="G11" s="360"/>
      <c r="H11" s="486"/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6"/>
      <c r="T11" s="486"/>
      <c r="U11" s="486"/>
    </row>
    <row r="12" spans="1:21" x14ac:dyDescent="0.3">
      <c r="A12" s="377"/>
      <c r="B12" s="493"/>
      <c r="C12" s="394"/>
      <c r="D12" s="357" t="s">
        <v>264</v>
      </c>
      <c r="E12" s="371"/>
      <c r="F12" s="360"/>
      <c r="G12" s="360"/>
      <c r="H12" s="486"/>
      <c r="I12" s="494"/>
      <c r="J12" s="494"/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</row>
    <row r="13" spans="1:21" x14ac:dyDescent="0.3">
      <c r="A13" s="495">
        <v>11</v>
      </c>
      <c r="B13" s="496" t="s">
        <v>533</v>
      </c>
      <c r="C13" s="394"/>
      <c r="D13" s="371"/>
      <c r="E13" s="360" t="s">
        <v>266</v>
      </c>
      <c r="F13" s="360"/>
      <c r="G13" s="360"/>
      <c r="H13" s="151"/>
      <c r="I13" s="252">
        <f>H13</f>
        <v>0</v>
      </c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</row>
    <row r="14" spans="1:21" x14ac:dyDescent="0.3">
      <c r="A14" s="495">
        <v>11</v>
      </c>
      <c r="B14" s="496" t="s">
        <v>534</v>
      </c>
      <c r="C14" s="394"/>
      <c r="D14" s="371"/>
      <c r="E14" s="360" t="s">
        <v>265</v>
      </c>
      <c r="F14" s="360"/>
      <c r="G14" s="360"/>
      <c r="H14" s="151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2">
        <f>H14-SUM(I14:T14)</f>
        <v>0</v>
      </c>
    </row>
    <row r="15" spans="1:21" x14ac:dyDescent="0.3">
      <c r="A15" s="377"/>
      <c r="B15" s="497"/>
      <c r="C15" s="394"/>
      <c r="D15" s="422"/>
      <c r="E15" s="360"/>
      <c r="F15" s="360"/>
      <c r="G15" s="360"/>
      <c r="H15" s="490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  <c r="T15" s="498"/>
      <c r="U15" s="498"/>
    </row>
    <row r="16" spans="1:21" x14ac:dyDescent="0.3">
      <c r="A16" s="499"/>
      <c r="B16" s="496" t="s">
        <v>539</v>
      </c>
      <c r="C16" s="394"/>
      <c r="D16" s="371" t="s">
        <v>318</v>
      </c>
      <c r="E16" s="360"/>
      <c r="F16" s="360"/>
      <c r="G16" s="360"/>
      <c r="H16" s="470"/>
      <c r="I16" s="498">
        <f>H16</f>
        <v>0</v>
      </c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</row>
    <row r="17" spans="1:21" x14ac:dyDescent="0.3">
      <c r="A17" s="499"/>
      <c r="B17" s="496"/>
      <c r="C17" s="394"/>
      <c r="D17" s="371"/>
      <c r="E17" s="360"/>
      <c r="F17" s="360"/>
      <c r="G17" s="360"/>
      <c r="H17" s="490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</row>
    <row r="18" spans="1:21" x14ac:dyDescent="0.3">
      <c r="A18" s="499"/>
      <c r="B18" s="496" t="s">
        <v>540</v>
      </c>
      <c r="C18" s="394"/>
      <c r="D18" s="371" t="s">
        <v>319</v>
      </c>
      <c r="E18" s="360"/>
      <c r="F18" s="360"/>
      <c r="G18" s="360"/>
      <c r="H18" s="470"/>
      <c r="I18" s="494">
        <v>0</v>
      </c>
      <c r="J18" s="471"/>
      <c r="K18" s="471"/>
      <c r="L18" s="471"/>
      <c r="M18" s="498"/>
      <c r="N18" s="498"/>
      <c r="O18" s="498"/>
      <c r="P18" s="498"/>
      <c r="Q18" s="498"/>
      <c r="R18" s="498"/>
      <c r="S18" s="498"/>
      <c r="T18" s="498"/>
      <c r="U18" s="498"/>
    </row>
    <row r="19" spans="1:21" x14ac:dyDescent="0.3">
      <c r="A19" s="500"/>
      <c r="B19" s="497"/>
      <c r="C19" s="394"/>
      <c r="D19" s="422"/>
      <c r="E19" s="360"/>
      <c r="F19" s="360"/>
      <c r="G19" s="360"/>
      <c r="H19" s="490"/>
      <c r="I19" s="498"/>
      <c r="J19" s="494"/>
      <c r="K19" s="494"/>
      <c r="L19" s="494"/>
      <c r="M19" s="494"/>
      <c r="N19" s="498"/>
      <c r="O19" s="498"/>
      <c r="P19" s="498"/>
      <c r="Q19" s="498"/>
      <c r="R19" s="498"/>
      <c r="S19" s="498"/>
      <c r="T19" s="498"/>
      <c r="U19" s="498"/>
    </row>
    <row r="20" spans="1:21" x14ac:dyDescent="0.3">
      <c r="A20" s="501" t="s">
        <v>229</v>
      </c>
      <c r="B20" s="502" t="s">
        <v>541</v>
      </c>
      <c r="C20" s="394"/>
      <c r="D20" s="357" t="s">
        <v>267</v>
      </c>
      <c r="E20" s="371"/>
      <c r="F20" s="360"/>
      <c r="G20" s="360"/>
      <c r="H20" s="151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2">
        <f>H20-SUM(I20:T20)</f>
        <v>0</v>
      </c>
    </row>
    <row r="21" spans="1:21" x14ac:dyDescent="0.3">
      <c r="A21" s="487"/>
      <c r="B21" s="503"/>
      <c r="C21" s="394"/>
      <c r="D21" s="371"/>
      <c r="E21" s="371"/>
      <c r="F21" s="360"/>
      <c r="G21" s="360"/>
      <c r="H21" s="486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</row>
    <row r="22" spans="1:21" x14ac:dyDescent="0.3">
      <c r="A22" s="504">
        <v>14</v>
      </c>
      <c r="B22" s="503" t="s">
        <v>542</v>
      </c>
      <c r="C22" s="394"/>
      <c r="D22" s="357" t="s">
        <v>268</v>
      </c>
      <c r="E22" s="371"/>
      <c r="F22" s="360"/>
      <c r="G22" s="360"/>
      <c r="H22" s="151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2">
        <f>H22</f>
        <v>0</v>
      </c>
    </row>
    <row r="23" spans="1:21" x14ac:dyDescent="0.3">
      <c r="A23" s="487"/>
      <c r="C23" s="394"/>
      <c r="D23" s="360"/>
      <c r="E23" s="360"/>
      <c r="F23" s="360"/>
      <c r="G23" s="360"/>
      <c r="H23" s="486"/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8"/>
    </row>
    <row r="24" spans="1:21" x14ac:dyDescent="0.3">
      <c r="A24" s="504">
        <v>15</v>
      </c>
      <c r="C24" s="394"/>
      <c r="D24" s="357" t="s">
        <v>269</v>
      </c>
      <c r="E24" s="371"/>
      <c r="F24" s="360"/>
      <c r="G24" s="360"/>
      <c r="H24" s="486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252"/>
    </row>
    <row r="25" spans="1:21" x14ac:dyDescent="0.3">
      <c r="A25" s="504" t="s">
        <v>230</v>
      </c>
      <c r="B25" s="488" t="s">
        <v>543</v>
      </c>
      <c r="C25" s="394"/>
      <c r="D25" s="360"/>
      <c r="E25" s="624" t="s">
        <v>536</v>
      </c>
      <c r="F25" s="624"/>
      <c r="G25" s="625"/>
      <c r="H25" s="151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2">
        <f>H25-SUM(I25:T25)</f>
        <v>0</v>
      </c>
    </row>
    <row r="26" spans="1:21" x14ac:dyDescent="0.3">
      <c r="A26" s="504" t="s">
        <v>230</v>
      </c>
      <c r="B26" s="488" t="s">
        <v>544</v>
      </c>
      <c r="C26" s="394"/>
      <c r="D26" s="360"/>
      <c r="E26" s="624" t="s">
        <v>271</v>
      </c>
      <c r="F26" s="624"/>
      <c r="G26" s="625"/>
      <c r="H26" s="153"/>
      <c r="I26" s="253"/>
      <c r="J26" s="254">
        <f>I26</f>
        <v>0</v>
      </c>
      <c r="K26" s="254">
        <f t="shared" ref="K26:R26" si="0">J26</f>
        <v>0</v>
      </c>
      <c r="L26" s="254">
        <f t="shared" si="0"/>
        <v>0</v>
      </c>
      <c r="M26" s="254">
        <f t="shared" si="0"/>
        <v>0</v>
      </c>
      <c r="N26" s="254">
        <f t="shared" si="0"/>
        <v>0</v>
      </c>
      <c r="O26" s="254">
        <f t="shared" si="0"/>
        <v>0</v>
      </c>
      <c r="P26" s="254">
        <f t="shared" si="0"/>
        <v>0</v>
      </c>
      <c r="Q26" s="254">
        <f t="shared" si="0"/>
        <v>0</v>
      </c>
      <c r="R26" s="254">
        <f t="shared" si="0"/>
        <v>0</v>
      </c>
      <c r="S26" s="254">
        <f>R26</f>
        <v>0</v>
      </c>
      <c r="T26" s="254">
        <f>S26</f>
        <v>0</v>
      </c>
      <c r="U26" s="252">
        <f>T26</f>
        <v>0</v>
      </c>
    </row>
    <row r="27" spans="1:21" x14ac:dyDescent="0.3">
      <c r="A27" s="505"/>
      <c r="B27" s="496" t="s">
        <v>545</v>
      </c>
      <c r="C27" s="394"/>
      <c r="D27" s="371"/>
      <c r="E27" s="624" t="s">
        <v>537</v>
      </c>
      <c r="F27" s="624"/>
      <c r="G27" s="625"/>
      <c r="H27" s="151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2">
        <f>H27-SUM(I27:T27)</f>
        <v>0</v>
      </c>
    </row>
    <row r="28" spans="1:21" x14ac:dyDescent="0.3">
      <c r="A28" s="505"/>
      <c r="B28" s="496" t="s">
        <v>546</v>
      </c>
      <c r="C28" s="394"/>
      <c r="D28" s="371"/>
      <c r="E28" s="624" t="s">
        <v>524</v>
      </c>
      <c r="F28" s="624"/>
      <c r="G28" s="625"/>
      <c r="H28" s="152"/>
      <c r="I28" s="253"/>
      <c r="J28" s="254">
        <f t="shared" ref="J28:U28" si="1">I28</f>
        <v>0</v>
      </c>
      <c r="K28" s="254">
        <f t="shared" si="1"/>
        <v>0</v>
      </c>
      <c r="L28" s="254">
        <f t="shared" si="1"/>
        <v>0</v>
      </c>
      <c r="M28" s="254">
        <f t="shared" si="1"/>
        <v>0</v>
      </c>
      <c r="N28" s="254">
        <f t="shared" si="1"/>
        <v>0</v>
      </c>
      <c r="O28" s="254">
        <f t="shared" si="1"/>
        <v>0</v>
      </c>
      <c r="P28" s="254">
        <f t="shared" si="1"/>
        <v>0</v>
      </c>
      <c r="Q28" s="254">
        <f t="shared" si="1"/>
        <v>0</v>
      </c>
      <c r="R28" s="254">
        <f t="shared" si="1"/>
        <v>0</v>
      </c>
      <c r="S28" s="254">
        <f t="shared" si="1"/>
        <v>0</v>
      </c>
      <c r="T28" s="254">
        <f t="shared" si="1"/>
        <v>0</v>
      </c>
      <c r="U28" s="252">
        <f t="shared" si="1"/>
        <v>0</v>
      </c>
    </row>
    <row r="29" spans="1:21" x14ac:dyDescent="0.3">
      <c r="A29" s="504">
        <v>21</v>
      </c>
      <c r="B29" s="488" t="s">
        <v>547</v>
      </c>
      <c r="C29" s="394"/>
      <c r="D29" s="360"/>
      <c r="E29" s="624" t="s">
        <v>272</v>
      </c>
      <c r="F29" s="624"/>
      <c r="G29" s="625"/>
      <c r="H29" s="151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2">
        <f>H29-SUM(I29:T29)</f>
        <v>0</v>
      </c>
    </row>
    <row r="30" spans="1:21" x14ac:dyDescent="0.3">
      <c r="A30" s="504">
        <v>22</v>
      </c>
      <c r="B30" s="488" t="s">
        <v>548</v>
      </c>
      <c r="C30" s="394"/>
      <c r="D30" s="360"/>
      <c r="E30" s="624" t="s">
        <v>273</v>
      </c>
      <c r="F30" s="624"/>
      <c r="G30" s="625"/>
      <c r="H30" s="151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2">
        <f>H30-SUM(I30:T30)</f>
        <v>0</v>
      </c>
    </row>
    <row r="31" spans="1:21" x14ac:dyDescent="0.3">
      <c r="A31" s="504">
        <v>23</v>
      </c>
      <c r="B31" s="488" t="s">
        <v>549</v>
      </c>
      <c r="C31" s="394"/>
      <c r="D31" s="360"/>
      <c r="E31" s="624" t="s">
        <v>274</v>
      </c>
      <c r="F31" s="624"/>
      <c r="G31" s="625"/>
      <c r="H31" s="151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2">
        <f>H31-SUM(I31:T31)</f>
        <v>0</v>
      </c>
    </row>
    <row r="32" spans="1:21" x14ac:dyDescent="0.3">
      <c r="A32" s="487"/>
      <c r="C32" s="394"/>
      <c r="D32" s="360"/>
      <c r="E32" s="360"/>
      <c r="F32" s="360"/>
      <c r="G32" s="360"/>
      <c r="H32" s="486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</row>
    <row r="33" spans="1:21" x14ac:dyDescent="0.3">
      <c r="A33" s="487"/>
      <c r="C33" s="394"/>
      <c r="D33" s="357" t="s">
        <v>275</v>
      </c>
      <c r="E33" s="371"/>
      <c r="F33" s="360"/>
      <c r="G33" s="360"/>
      <c r="H33" s="486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</row>
    <row r="34" spans="1:21" x14ac:dyDescent="0.3">
      <c r="A34" s="504">
        <v>24</v>
      </c>
      <c r="B34" s="488" t="s">
        <v>543</v>
      </c>
      <c r="C34" s="394"/>
      <c r="D34" s="360"/>
      <c r="E34" s="624" t="s">
        <v>535</v>
      </c>
      <c r="F34" s="624"/>
      <c r="G34" s="625"/>
      <c r="H34" s="151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2">
        <f>H34-SUM(I34:T34)</f>
        <v>0</v>
      </c>
    </row>
    <row r="35" spans="1:21" x14ac:dyDescent="0.3">
      <c r="A35" s="504">
        <v>24</v>
      </c>
      <c r="B35" s="488" t="s">
        <v>544</v>
      </c>
      <c r="C35" s="394"/>
      <c r="D35" s="360"/>
      <c r="E35" s="624" t="s">
        <v>278</v>
      </c>
      <c r="F35" s="624"/>
      <c r="G35" s="625"/>
      <c r="H35" s="251"/>
      <c r="I35" s="253"/>
      <c r="J35" s="254">
        <f>I35</f>
        <v>0</v>
      </c>
      <c r="K35" s="254">
        <f>J35</f>
        <v>0</v>
      </c>
      <c r="L35" s="254">
        <f t="shared" ref="L35:T35" si="2">K35</f>
        <v>0</v>
      </c>
      <c r="M35" s="254">
        <f t="shared" si="2"/>
        <v>0</v>
      </c>
      <c r="N35" s="254">
        <f t="shared" si="2"/>
        <v>0</v>
      </c>
      <c r="O35" s="254">
        <f t="shared" si="2"/>
        <v>0</v>
      </c>
      <c r="P35" s="254">
        <f t="shared" si="2"/>
        <v>0</v>
      </c>
      <c r="Q35" s="254">
        <f t="shared" si="2"/>
        <v>0</v>
      </c>
      <c r="R35" s="254">
        <f t="shared" si="2"/>
        <v>0</v>
      </c>
      <c r="S35" s="254">
        <f t="shared" si="2"/>
        <v>0</v>
      </c>
      <c r="T35" s="254">
        <f t="shared" si="2"/>
        <v>0</v>
      </c>
      <c r="U35" s="252">
        <f>T35</f>
        <v>0</v>
      </c>
    </row>
    <row r="36" spans="1:21" x14ac:dyDescent="0.3">
      <c r="A36" s="505"/>
      <c r="B36" s="496" t="s">
        <v>545</v>
      </c>
      <c r="C36" s="394"/>
      <c r="D36" s="371"/>
      <c r="E36" s="624" t="s">
        <v>538</v>
      </c>
      <c r="F36" s="624"/>
      <c r="G36" s="625"/>
      <c r="H36" s="151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2">
        <f>H36-SUM(I36:T36)</f>
        <v>0</v>
      </c>
    </row>
    <row r="37" spans="1:21" x14ac:dyDescent="0.3">
      <c r="A37" s="505"/>
      <c r="B37" s="496" t="s">
        <v>546</v>
      </c>
      <c r="C37" s="394"/>
      <c r="D37" s="371"/>
      <c r="E37" s="624" t="s">
        <v>526</v>
      </c>
      <c r="F37" s="624"/>
      <c r="G37" s="625"/>
      <c r="H37" s="152"/>
      <c r="I37" s="253"/>
      <c r="J37" s="254">
        <f t="shared" ref="J37:U37" si="3">I37</f>
        <v>0</v>
      </c>
      <c r="K37" s="254">
        <f t="shared" si="3"/>
        <v>0</v>
      </c>
      <c r="L37" s="254">
        <f t="shared" si="3"/>
        <v>0</v>
      </c>
      <c r="M37" s="254">
        <f t="shared" si="3"/>
        <v>0</v>
      </c>
      <c r="N37" s="254">
        <f t="shared" si="3"/>
        <v>0</v>
      </c>
      <c r="O37" s="254">
        <f t="shared" si="3"/>
        <v>0</v>
      </c>
      <c r="P37" s="254">
        <f t="shared" si="3"/>
        <v>0</v>
      </c>
      <c r="Q37" s="254">
        <f t="shared" si="3"/>
        <v>0</v>
      </c>
      <c r="R37" s="254">
        <f t="shared" si="3"/>
        <v>0</v>
      </c>
      <c r="S37" s="254">
        <f t="shared" si="3"/>
        <v>0</v>
      </c>
      <c r="T37" s="254">
        <f t="shared" si="3"/>
        <v>0</v>
      </c>
      <c r="U37" s="252">
        <f t="shared" si="3"/>
        <v>0</v>
      </c>
    </row>
    <row r="38" spans="1:21" x14ac:dyDescent="0.3">
      <c r="A38" s="504">
        <v>24</v>
      </c>
      <c r="B38" s="488" t="s">
        <v>547</v>
      </c>
      <c r="C38" s="394"/>
      <c r="D38" s="360"/>
      <c r="E38" s="624" t="s">
        <v>272</v>
      </c>
      <c r="F38" s="624"/>
      <c r="G38" s="625"/>
      <c r="H38" s="151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2">
        <f t="shared" ref="U38:U40" si="4">H38-SUM(I38:T38)</f>
        <v>0</v>
      </c>
    </row>
    <row r="39" spans="1:21" x14ac:dyDescent="0.3">
      <c r="A39" s="504">
        <v>24</v>
      </c>
      <c r="B39" s="488" t="s">
        <v>548</v>
      </c>
      <c r="C39" s="394"/>
      <c r="D39" s="360"/>
      <c r="E39" s="624" t="s">
        <v>273</v>
      </c>
      <c r="F39" s="624"/>
      <c r="G39" s="625"/>
      <c r="H39" s="151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2">
        <f t="shared" si="4"/>
        <v>0</v>
      </c>
    </row>
    <row r="40" spans="1:21" x14ac:dyDescent="0.3">
      <c r="A40" s="506">
        <v>24</v>
      </c>
      <c r="B40" s="488" t="s">
        <v>549</v>
      </c>
      <c r="C40" s="394"/>
      <c r="D40" s="360"/>
      <c r="E40" s="624" t="s">
        <v>274</v>
      </c>
      <c r="F40" s="624"/>
      <c r="G40" s="625"/>
      <c r="H40" s="151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2">
        <f t="shared" si="4"/>
        <v>0</v>
      </c>
    </row>
    <row r="41" spans="1:21" x14ac:dyDescent="0.3">
      <c r="A41" s="507"/>
      <c r="B41" s="508"/>
      <c r="C41" s="394"/>
      <c r="D41" s="360"/>
      <c r="E41" s="360"/>
      <c r="F41" s="360"/>
      <c r="G41" s="360"/>
      <c r="H41" s="490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8"/>
    </row>
    <row r="42" spans="1:21" ht="31.2" x14ac:dyDescent="0.3">
      <c r="A42" s="509" t="s">
        <v>231</v>
      </c>
      <c r="B42" s="508" t="s">
        <v>550</v>
      </c>
      <c r="C42" s="394"/>
      <c r="D42" s="357" t="s">
        <v>276</v>
      </c>
      <c r="E42" s="371"/>
      <c r="F42" s="360"/>
      <c r="G42" s="510"/>
      <c r="H42" s="151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>
        <f>H42</f>
        <v>0</v>
      </c>
    </row>
    <row r="43" spans="1:21" x14ac:dyDescent="0.3">
      <c r="A43" s="487"/>
      <c r="C43" s="394"/>
      <c r="D43" s="342"/>
      <c r="E43" s="342"/>
      <c r="F43" s="342"/>
      <c r="G43" s="511"/>
      <c r="H43" s="512"/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86"/>
    </row>
    <row r="44" spans="1:21" ht="16.2" thickBot="1" x14ac:dyDescent="0.35">
      <c r="A44" s="487"/>
      <c r="B44" s="626" t="s">
        <v>279</v>
      </c>
      <c r="C44" s="627"/>
      <c r="D44" s="627"/>
      <c r="E44" s="627"/>
      <c r="F44" s="627"/>
      <c r="G44" s="628"/>
      <c r="H44" s="513">
        <f>SUM(H10:H42)</f>
        <v>0</v>
      </c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</row>
    <row r="45" spans="1:21" ht="16.8" thickTop="1" thickBot="1" x14ac:dyDescent="0.35">
      <c r="A45" s="515"/>
      <c r="B45" s="629" t="s">
        <v>280</v>
      </c>
      <c r="C45" s="630"/>
      <c r="D45" s="630"/>
      <c r="E45" s="630"/>
      <c r="F45" s="630"/>
      <c r="G45" s="631"/>
      <c r="H45" s="516"/>
      <c r="I45" s="517">
        <f t="shared" ref="I45:U45" si="5">SUM(I10:I42)-I25-I34-I27-I36</f>
        <v>0</v>
      </c>
      <c r="J45" s="517">
        <f t="shared" si="5"/>
        <v>0</v>
      </c>
      <c r="K45" s="517">
        <f t="shared" si="5"/>
        <v>0</v>
      </c>
      <c r="L45" s="517">
        <f t="shared" si="5"/>
        <v>0</v>
      </c>
      <c r="M45" s="517">
        <f t="shared" si="5"/>
        <v>0</v>
      </c>
      <c r="N45" s="517">
        <f t="shared" si="5"/>
        <v>0</v>
      </c>
      <c r="O45" s="517">
        <f t="shared" si="5"/>
        <v>0</v>
      </c>
      <c r="P45" s="517">
        <f t="shared" si="5"/>
        <v>0</v>
      </c>
      <c r="Q45" s="517">
        <f t="shared" si="5"/>
        <v>0</v>
      </c>
      <c r="R45" s="517">
        <f t="shared" si="5"/>
        <v>0</v>
      </c>
      <c r="S45" s="517">
        <f t="shared" si="5"/>
        <v>0</v>
      </c>
      <c r="T45" s="517">
        <f t="shared" si="5"/>
        <v>0</v>
      </c>
      <c r="U45" s="518">
        <f t="shared" si="5"/>
        <v>0</v>
      </c>
    </row>
    <row r="46" spans="1:21" x14ac:dyDescent="0.3">
      <c r="A46" s="487"/>
      <c r="C46" s="394"/>
      <c r="D46" s="342"/>
      <c r="E46" s="342"/>
      <c r="F46" s="342"/>
      <c r="G46" s="377"/>
      <c r="H46" s="519"/>
      <c r="I46" s="486"/>
      <c r="J46" s="486"/>
      <c r="K46" s="486"/>
      <c r="L46" s="486"/>
      <c r="M46" s="486"/>
      <c r="N46" s="486"/>
      <c r="O46" s="486"/>
      <c r="P46" s="486"/>
      <c r="Q46" s="486"/>
      <c r="R46" s="486"/>
      <c r="S46" s="486"/>
      <c r="T46" s="486"/>
      <c r="U46" s="486"/>
    </row>
    <row r="47" spans="1:21" x14ac:dyDescent="0.3">
      <c r="A47" s="487"/>
      <c r="C47" s="489" t="s">
        <v>281</v>
      </c>
      <c r="D47" s="342"/>
      <c r="E47" s="342"/>
      <c r="F47" s="342"/>
      <c r="G47" s="377"/>
      <c r="H47" s="486"/>
      <c r="I47" s="486"/>
      <c r="J47" s="486"/>
      <c r="K47" s="486"/>
      <c r="L47" s="486"/>
      <c r="M47" s="486"/>
      <c r="N47" s="486"/>
      <c r="O47" s="486"/>
      <c r="P47" s="486"/>
      <c r="Q47" s="486"/>
      <c r="R47" s="486"/>
      <c r="S47" s="486"/>
      <c r="T47" s="486"/>
      <c r="U47" s="486"/>
    </row>
    <row r="48" spans="1:21" x14ac:dyDescent="0.3">
      <c r="A48" s="506">
        <v>32</v>
      </c>
      <c r="B48" s="488" t="s">
        <v>232</v>
      </c>
      <c r="C48" s="394"/>
      <c r="D48" s="413" t="s">
        <v>282</v>
      </c>
      <c r="E48" s="376"/>
      <c r="F48" s="342"/>
      <c r="G48" s="342"/>
      <c r="H48" s="486"/>
      <c r="I48" s="486"/>
      <c r="J48" s="486"/>
      <c r="K48" s="486"/>
      <c r="L48" s="486"/>
      <c r="M48" s="486"/>
      <c r="N48" s="486"/>
      <c r="O48" s="486"/>
      <c r="P48" s="486"/>
      <c r="Q48" s="486"/>
      <c r="R48" s="486"/>
      <c r="S48" s="486"/>
      <c r="T48" s="486"/>
      <c r="U48" s="486"/>
    </row>
    <row r="49" spans="1:21" x14ac:dyDescent="0.3">
      <c r="A49" s="506">
        <v>33</v>
      </c>
      <c r="B49" s="488" t="s">
        <v>232</v>
      </c>
      <c r="C49" s="394"/>
      <c r="D49" s="376"/>
      <c r="E49" s="376" t="s">
        <v>283</v>
      </c>
      <c r="F49" s="342"/>
      <c r="G49" s="342"/>
      <c r="H49" s="486"/>
      <c r="I49" s="486"/>
      <c r="J49" s="486"/>
      <c r="K49" s="486"/>
      <c r="L49" s="486"/>
      <c r="M49" s="486"/>
      <c r="N49" s="486"/>
      <c r="O49" s="486"/>
      <c r="P49" s="486"/>
      <c r="Q49" s="486"/>
      <c r="R49" s="486"/>
      <c r="S49" s="486"/>
      <c r="T49" s="486"/>
      <c r="U49" s="486"/>
    </row>
    <row r="50" spans="1:21" x14ac:dyDescent="0.3">
      <c r="A50" s="506"/>
      <c r="C50" s="394"/>
      <c r="D50" s="376"/>
      <c r="E50" s="417" t="s">
        <v>284</v>
      </c>
      <c r="F50" s="416"/>
      <c r="G50" s="342"/>
      <c r="H50" s="486"/>
      <c r="I50" s="486"/>
      <c r="J50" s="486"/>
      <c r="K50" s="486"/>
      <c r="L50" s="486"/>
      <c r="M50" s="486"/>
      <c r="N50" s="486"/>
      <c r="O50" s="486"/>
      <c r="P50" s="486"/>
      <c r="Q50" s="486"/>
      <c r="R50" s="486"/>
      <c r="S50" s="486"/>
      <c r="T50" s="486"/>
      <c r="U50" s="486"/>
    </row>
    <row r="51" spans="1:21" ht="15.6" customHeight="1" x14ac:dyDescent="0.3">
      <c r="A51" s="520">
        <v>34</v>
      </c>
      <c r="B51" s="383" t="s">
        <v>551</v>
      </c>
      <c r="C51" s="394"/>
      <c r="D51" s="342"/>
      <c r="E51" s="342"/>
      <c r="F51" s="636" t="s">
        <v>565</v>
      </c>
      <c r="G51" s="637"/>
      <c r="H51" s="151"/>
      <c r="I51" s="152">
        <f>$H51*3%</f>
        <v>0</v>
      </c>
      <c r="J51" s="152">
        <f>($H51-I51)*1%</f>
        <v>0</v>
      </c>
      <c r="K51" s="152">
        <f>($H51-SUM($I51:J51))*1%</f>
        <v>0</v>
      </c>
      <c r="L51" s="152">
        <f>($H51-SUM($I51:K51))*1%</f>
        <v>0</v>
      </c>
      <c r="M51" s="152">
        <f>($H51-SUM($I51:L51))*1%</f>
        <v>0</v>
      </c>
      <c r="N51" s="152">
        <f>($H51-SUM($I51:M51))*1%</f>
        <v>0</v>
      </c>
      <c r="O51" s="152">
        <f>($H51-SUM($I51:N51))*1%</f>
        <v>0</v>
      </c>
      <c r="P51" s="152">
        <f>($H51-SUM($I51:O51))*1%</f>
        <v>0</v>
      </c>
      <c r="Q51" s="152">
        <f>($H51-SUM($I51:P51))*1%</f>
        <v>0</v>
      </c>
      <c r="R51" s="152">
        <f>($H51-SUM($I51:Q51))*1%</f>
        <v>0</v>
      </c>
      <c r="S51" s="152">
        <f>($H51-SUM($I51:R51))*1%</f>
        <v>0</v>
      </c>
      <c r="T51" s="152">
        <f>($H51-SUM($I51:S51))*1%</f>
        <v>0</v>
      </c>
      <c r="U51" s="152">
        <f>H51-SUM(I51:T51)</f>
        <v>0</v>
      </c>
    </row>
    <row r="52" spans="1:21" ht="15.6" customHeight="1" x14ac:dyDescent="0.3">
      <c r="A52" s="520">
        <v>35</v>
      </c>
      <c r="B52" s="383" t="s">
        <v>552</v>
      </c>
      <c r="C52" s="394"/>
      <c r="D52" s="342"/>
      <c r="E52" s="342"/>
      <c r="F52" s="636" t="s">
        <v>573</v>
      </c>
      <c r="G52" s="637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2">
        <f t="shared" ref="U52:U54" si="6">H52-SUM(I52:T52)</f>
        <v>0</v>
      </c>
    </row>
    <row r="53" spans="1:21" x14ac:dyDescent="0.3">
      <c r="A53" s="520">
        <v>36</v>
      </c>
      <c r="B53" s="383" t="s">
        <v>553</v>
      </c>
      <c r="C53" s="394"/>
      <c r="D53" s="342"/>
      <c r="E53" s="342"/>
      <c r="F53" s="636" t="s">
        <v>285</v>
      </c>
      <c r="G53" s="637"/>
      <c r="H53" s="151"/>
      <c r="I53" s="152">
        <f>$H53*5%</f>
        <v>0</v>
      </c>
      <c r="J53" s="152">
        <f>($H53-I53)*1%</f>
        <v>0</v>
      </c>
      <c r="K53" s="152">
        <f>($H53-SUM($I53:J53))*1%</f>
        <v>0</v>
      </c>
      <c r="L53" s="152">
        <f>($H53-SUM($I53:K53))*1%</f>
        <v>0</v>
      </c>
      <c r="M53" s="152">
        <f>($H53-SUM($I53:L53))*1%</f>
        <v>0</v>
      </c>
      <c r="N53" s="152">
        <f>($H53-SUM($I53:M53))*1%</f>
        <v>0</v>
      </c>
      <c r="O53" s="152">
        <f>($H53-SUM($I53:N53))*1%</f>
        <v>0</v>
      </c>
      <c r="P53" s="152">
        <f>($H53-SUM($I53:O53))*1%</f>
        <v>0</v>
      </c>
      <c r="Q53" s="152">
        <f>($H53-SUM($I53:P53))*1%</f>
        <v>0</v>
      </c>
      <c r="R53" s="152">
        <f>($H53-SUM($I53:Q53))*1%</f>
        <v>0</v>
      </c>
      <c r="S53" s="152">
        <f>($H53-SUM($I53:R53))*1%</f>
        <v>0</v>
      </c>
      <c r="T53" s="152">
        <f>($H53-SUM($I53:S53))*1%</f>
        <v>0</v>
      </c>
      <c r="U53" s="152">
        <f t="shared" si="6"/>
        <v>0</v>
      </c>
    </row>
    <row r="54" spans="1:21" x14ac:dyDescent="0.3">
      <c r="A54" s="520">
        <v>37</v>
      </c>
      <c r="B54" s="383" t="s">
        <v>554</v>
      </c>
      <c r="C54" s="394"/>
      <c r="D54" s="342"/>
      <c r="E54" s="342"/>
      <c r="F54" s="636" t="s">
        <v>286</v>
      </c>
      <c r="G54" s="637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2">
        <f t="shared" si="6"/>
        <v>0</v>
      </c>
    </row>
    <row r="55" spans="1:21" x14ac:dyDescent="0.3">
      <c r="A55" s="506"/>
      <c r="C55" s="394"/>
      <c r="D55" s="342"/>
      <c r="E55" s="417" t="s">
        <v>287</v>
      </c>
      <c r="F55" s="417"/>
      <c r="G55" s="342"/>
      <c r="H55" s="490"/>
      <c r="I55" s="490"/>
      <c r="J55" s="490"/>
      <c r="K55" s="490"/>
      <c r="L55" s="490"/>
      <c r="M55" s="490"/>
      <c r="N55" s="490"/>
      <c r="O55" s="490"/>
      <c r="P55" s="490"/>
      <c r="Q55" s="490"/>
      <c r="R55" s="490"/>
      <c r="S55" s="490"/>
      <c r="T55" s="490"/>
      <c r="U55" s="486"/>
    </row>
    <row r="56" spans="1:21" x14ac:dyDescent="0.3">
      <c r="A56" s="506">
        <v>38</v>
      </c>
      <c r="B56" s="488" t="s">
        <v>555</v>
      </c>
      <c r="C56" s="394"/>
      <c r="D56" s="342"/>
      <c r="E56" s="342"/>
      <c r="F56" s="624" t="s">
        <v>288</v>
      </c>
      <c r="G56" s="624"/>
      <c r="H56" s="151"/>
      <c r="I56" s="152">
        <f>$H56*10%</f>
        <v>0</v>
      </c>
      <c r="J56" s="152">
        <f>($H56-I56)*5%</f>
        <v>0</v>
      </c>
      <c r="K56" s="152">
        <f>($H56-SUM($I56:J56))*5%</f>
        <v>0</v>
      </c>
      <c r="L56" s="152">
        <f>($H56-SUM($I56:K56))*5%</f>
        <v>0</v>
      </c>
      <c r="M56" s="152">
        <f>($H56-SUM($I56:L56))*5%</f>
        <v>0</v>
      </c>
      <c r="N56" s="152">
        <f>($H56-SUM($I56:M56))*5%</f>
        <v>0</v>
      </c>
      <c r="O56" s="152">
        <f>($H56-SUM($I56:N56))*5%</f>
        <v>0</v>
      </c>
      <c r="P56" s="152">
        <f>($H56-SUM($I56:O56))*5%</f>
        <v>0</v>
      </c>
      <c r="Q56" s="152">
        <f>($H56-SUM($I56:P56))*5%</f>
        <v>0</v>
      </c>
      <c r="R56" s="152">
        <f>($H56-SUM($I56:Q56))*5%</f>
        <v>0</v>
      </c>
      <c r="S56" s="152">
        <f>($H56-SUM($I56:R56))*5%</f>
        <v>0</v>
      </c>
      <c r="T56" s="152">
        <f>($H56-SUM($I56:S56))*5%</f>
        <v>0</v>
      </c>
      <c r="U56" s="152">
        <f>H56-SUM(I56:T56)</f>
        <v>0</v>
      </c>
    </row>
    <row r="57" spans="1:21" x14ac:dyDescent="0.3">
      <c r="A57" s="506">
        <v>39</v>
      </c>
      <c r="B57" s="488" t="s">
        <v>556</v>
      </c>
      <c r="C57" s="394"/>
      <c r="D57" s="342"/>
      <c r="E57" s="342"/>
      <c r="F57" s="624" t="s">
        <v>289</v>
      </c>
      <c r="G57" s="624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2">
        <f>H57-SUM(I57:T57)</f>
        <v>0</v>
      </c>
    </row>
    <row r="58" spans="1:21" x14ac:dyDescent="0.3">
      <c r="A58" s="506">
        <v>40</v>
      </c>
      <c r="B58" s="488" t="s">
        <v>557</v>
      </c>
      <c r="C58" s="394"/>
      <c r="D58" s="342"/>
      <c r="E58" s="342"/>
      <c r="F58" s="624" t="s">
        <v>290</v>
      </c>
      <c r="G58" s="624"/>
      <c r="H58" s="151"/>
      <c r="I58" s="152">
        <f>$H58*10%</f>
        <v>0</v>
      </c>
      <c r="J58" s="152">
        <f>($H58-I58)*5%</f>
        <v>0</v>
      </c>
      <c r="K58" s="152">
        <f>($H58-SUM($I58:J58))*5%</f>
        <v>0</v>
      </c>
      <c r="L58" s="152">
        <f>($H58-SUM($I58:K58))*5%</f>
        <v>0</v>
      </c>
      <c r="M58" s="152">
        <f>($H58-SUM($I58:L58))*5%</f>
        <v>0</v>
      </c>
      <c r="N58" s="152">
        <f>($H58-SUM($I58:M58))*5%</f>
        <v>0</v>
      </c>
      <c r="O58" s="152">
        <f>($H58-SUM($I58:N58))*5%</f>
        <v>0</v>
      </c>
      <c r="P58" s="152">
        <f>($H58-SUM($I58:O58))*5%</f>
        <v>0</v>
      </c>
      <c r="Q58" s="152">
        <f>($H58-SUM($I58:P58))*5%</f>
        <v>0</v>
      </c>
      <c r="R58" s="152">
        <f>($H58-SUM($I58:Q58))*5%</f>
        <v>0</v>
      </c>
      <c r="S58" s="152">
        <f>($H58-SUM($I58:R58))*5%</f>
        <v>0</v>
      </c>
      <c r="T58" s="152">
        <f>($H58-SUM($I58:S58))*5%</f>
        <v>0</v>
      </c>
      <c r="U58" s="152">
        <f>H58-SUM(I58:T58)</f>
        <v>0</v>
      </c>
    </row>
    <row r="59" spans="1:21" x14ac:dyDescent="0.3">
      <c r="A59" s="506">
        <v>41</v>
      </c>
      <c r="B59" s="488" t="s">
        <v>558</v>
      </c>
      <c r="C59" s="394"/>
      <c r="D59" s="342"/>
      <c r="E59" s="342"/>
      <c r="F59" s="624" t="s">
        <v>291</v>
      </c>
      <c r="G59" s="624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2">
        <f>H59-SUM(I59:T59)</f>
        <v>0</v>
      </c>
    </row>
    <row r="60" spans="1:21" x14ac:dyDescent="0.3">
      <c r="A60" s="506"/>
      <c r="C60" s="394"/>
      <c r="D60" s="342"/>
      <c r="E60" s="342"/>
      <c r="F60" s="416"/>
      <c r="G60" s="342"/>
      <c r="H60" s="486"/>
      <c r="I60" s="486"/>
      <c r="J60" s="486"/>
      <c r="K60" s="486"/>
      <c r="L60" s="486"/>
      <c r="M60" s="486"/>
      <c r="N60" s="486"/>
      <c r="O60" s="486"/>
      <c r="P60" s="486"/>
      <c r="Q60" s="486"/>
      <c r="R60" s="486"/>
      <c r="S60" s="486"/>
      <c r="T60" s="486"/>
      <c r="U60" s="486"/>
    </row>
    <row r="61" spans="1:21" x14ac:dyDescent="0.3">
      <c r="A61" s="506" t="s">
        <v>226</v>
      </c>
      <c r="B61" s="488" t="s">
        <v>226</v>
      </c>
      <c r="C61" s="394"/>
      <c r="D61" s="342"/>
      <c r="E61" s="376" t="s">
        <v>292</v>
      </c>
      <c r="F61" s="342"/>
      <c r="G61" s="342"/>
      <c r="H61" s="486"/>
      <c r="I61" s="486"/>
      <c r="J61" s="486"/>
      <c r="K61" s="486"/>
      <c r="L61" s="486"/>
      <c r="M61" s="486"/>
      <c r="N61" s="486"/>
      <c r="O61" s="486"/>
      <c r="P61" s="486"/>
      <c r="Q61" s="486"/>
      <c r="R61" s="486"/>
      <c r="S61" s="486"/>
      <c r="T61" s="486"/>
      <c r="U61" s="486"/>
    </row>
    <row r="62" spans="1:21" x14ac:dyDescent="0.3">
      <c r="A62" s="506">
        <v>42</v>
      </c>
      <c r="B62" s="488" t="s">
        <v>559</v>
      </c>
      <c r="C62" s="394"/>
      <c r="D62" s="342"/>
      <c r="E62" s="342"/>
      <c r="F62" s="624" t="s">
        <v>566</v>
      </c>
      <c r="G62" s="625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2">
        <f>H62-SUM(I62:T62)</f>
        <v>0</v>
      </c>
    </row>
    <row r="63" spans="1:21" x14ac:dyDescent="0.3">
      <c r="A63" s="506"/>
      <c r="C63" s="394"/>
      <c r="D63" s="342"/>
      <c r="E63" s="342"/>
      <c r="F63" s="638" t="s">
        <v>293</v>
      </c>
      <c r="G63" s="639"/>
      <c r="H63" s="490"/>
      <c r="I63" s="490"/>
      <c r="J63" s="490"/>
      <c r="K63" s="490"/>
      <c r="L63" s="490"/>
      <c r="M63" s="490"/>
      <c r="N63" s="490"/>
      <c r="O63" s="490"/>
      <c r="P63" s="490"/>
      <c r="Q63" s="490"/>
      <c r="R63" s="490"/>
      <c r="S63" s="490"/>
      <c r="T63" s="490"/>
      <c r="U63" s="486"/>
    </row>
    <row r="64" spans="1:21" x14ac:dyDescent="0.3">
      <c r="A64" s="506">
        <v>43</v>
      </c>
      <c r="B64" s="488" t="s">
        <v>560</v>
      </c>
      <c r="C64" s="394"/>
      <c r="D64" s="342"/>
      <c r="E64" s="342"/>
      <c r="F64" s="624" t="s">
        <v>294</v>
      </c>
      <c r="G64" s="625"/>
      <c r="H64" s="151"/>
      <c r="I64" s="152">
        <f>$H64*3%</f>
        <v>0</v>
      </c>
      <c r="J64" s="152">
        <f>($H64-I64)*3%</f>
        <v>0</v>
      </c>
      <c r="K64" s="152">
        <f>($H64-SUM($I64:J64))*3%</f>
        <v>0</v>
      </c>
      <c r="L64" s="152">
        <f>($H64-SUM($I64:K64))*3%</f>
        <v>0</v>
      </c>
      <c r="M64" s="152">
        <f>($H64-SUM($I64:L64))*3%</f>
        <v>0</v>
      </c>
      <c r="N64" s="152">
        <f>($H64-SUM($I64:M64))*3%</f>
        <v>0</v>
      </c>
      <c r="O64" s="152">
        <f>($H64-SUM($I64:N64))*3%</f>
        <v>0</v>
      </c>
      <c r="P64" s="152">
        <f>($H64-SUM($I64:O64))*3%</f>
        <v>0</v>
      </c>
      <c r="Q64" s="152">
        <f>($H64-SUM($I64:P64))*3%</f>
        <v>0</v>
      </c>
      <c r="R64" s="152">
        <f>($H64-SUM($I64:Q64))*3%</f>
        <v>0</v>
      </c>
      <c r="S64" s="152">
        <f>($H64-SUM($I64:R64))*3%</f>
        <v>0</v>
      </c>
      <c r="T64" s="152">
        <f>($H64-SUM($I64:S64))*3%</f>
        <v>0</v>
      </c>
      <c r="U64" s="152">
        <f>H64-SUM(I64:T64)</f>
        <v>0</v>
      </c>
    </row>
    <row r="65" spans="1:21" x14ac:dyDescent="0.3">
      <c r="A65" s="506">
        <v>44</v>
      </c>
      <c r="B65" s="488" t="s">
        <v>561</v>
      </c>
      <c r="C65" s="394"/>
      <c r="D65" s="342"/>
      <c r="E65" s="342"/>
      <c r="F65" s="624" t="s">
        <v>295</v>
      </c>
      <c r="G65" s="625"/>
      <c r="H65" s="151"/>
      <c r="I65" s="152">
        <f>$H65*10%</f>
        <v>0</v>
      </c>
      <c r="J65" s="152">
        <f>($H65-I65)*5%</f>
        <v>0</v>
      </c>
      <c r="K65" s="152">
        <f>($H65-SUM($I65:J65))*5%</f>
        <v>0</v>
      </c>
      <c r="L65" s="152">
        <f>($H65-SUM($I65:K65))*5%</f>
        <v>0</v>
      </c>
      <c r="M65" s="152">
        <f>($H65-SUM($I65:L65))*5%</f>
        <v>0</v>
      </c>
      <c r="N65" s="152">
        <f>($H65-SUM($I65:M65))*5%</f>
        <v>0</v>
      </c>
      <c r="O65" s="152">
        <f>($H65-SUM($I65:N65))*5%</f>
        <v>0</v>
      </c>
      <c r="P65" s="152">
        <f>($H65-SUM($I65:O65))*5%</f>
        <v>0</v>
      </c>
      <c r="Q65" s="152">
        <f>($H65-SUM($I65:P65))*5%</f>
        <v>0</v>
      </c>
      <c r="R65" s="152">
        <f>($H65-SUM($I65:Q65))*5%</f>
        <v>0</v>
      </c>
      <c r="S65" s="152">
        <f>($H65-SUM($I65:R65))*5%</f>
        <v>0</v>
      </c>
      <c r="T65" s="152">
        <f>($H65-SUM($I65:S65))*5%</f>
        <v>0</v>
      </c>
      <c r="U65" s="152">
        <f t="shared" ref="U65:U67" si="7">H65-SUM(I65:T65)</f>
        <v>0</v>
      </c>
    </row>
    <row r="66" spans="1:21" x14ac:dyDescent="0.3">
      <c r="A66" s="506">
        <v>45</v>
      </c>
      <c r="B66" s="488" t="s">
        <v>562</v>
      </c>
      <c r="C66" s="394"/>
      <c r="D66" s="342"/>
      <c r="E66" s="342"/>
      <c r="F66" s="624" t="s">
        <v>296</v>
      </c>
      <c r="G66" s="625"/>
      <c r="H66" s="151"/>
      <c r="I66" s="152">
        <f>$H66*12.5%</f>
        <v>0</v>
      </c>
      <c r="J66" s="152">
        <f t="shared" ref="J66" si="8">($H66-I66)*5%</f>
        <v>0</v>
      </c>
      <c r="K66" s="152">
        <f>($H66-SUM($I66:J66))*5%</f>
        <v>0</v>
      </c>
      <c r="L66" s="152">
        <f>($H66-SUM($I66:K66))*5%</f>
        <v>0</v>
      </c>
      <c r="M66" s="152">
        <f>($H66-SUM($I66:L66))*5%</f>
        <v>0</v>
      </c>
      <c r="N66" s="152">
        <f>($H66-SUM($I66:M66))*5%</f>
        <v>0</v>
      </c>
      <c r="O66" s="152">
        <f>($H66-SUM($I66:N66))*5%</f>
        <v>0</v>
      </c>
      <c r="P66" s="152">
        <f>($H66-SUM($I66:O66))*5%</f>
        <v>0</v>
      </c>
      <c r="Q66" s="152">
        <f>($H66-SUM($I66:P66))*5%</f>
        <v>0</v>
      </c>
      <c r="R66" s="152">
        <f>($H66-SUM($I66:Q66))*5%</f>
        <v>0</v>
      </c>
      <c r="S66" s="152">
        <f>($H66-SUM($I66:R66))*5%</f>
        <v>0</v>
      </c>
      <c r="T66" s="152">
        <f>($H66-SUM($I66:S66))*5%</f>
        <v>0</v>
      </c>
      <c r="U66" s="152">
        <f t="shared" si="7"/>
        <v>0</v>
      </c>
    </row>
    <row r="67" spans="1:21" x14ac:dyDescent="0.3">
      <c r="A67" s="506">
        <v>46</v>
      </c>
      <c r="B67" s="488" t="s">
        <v>563</v>
      </c>
      <c r="C67" s="394"/>
      <c r="D67" s="342"/>
      <c r="E67" s="342"/>
      <c r="F67" s="624" t="s">
        <v>297</v>
      </c>
      <c r="G67" s="625"/>
      <c r="H67" s="151"/>
      <c r="I67" s="152">
        <f>$H67*12.5%</f>
        <v>0</v>
      </c>
      <c r="J67" s="152">
        <f>($H67-I67)*10%</f>
        <v>0</v>
      </c>
      <c r="K67" s="152">
        <f>($H67-SUM($I67:J67))*10%</f>
        <v>0</v>
      </c>
      <c r="L67" s="152">
        <f>($H67-SUM($I67:K67))*10%</f>
        <v>0</v>
      </c>
      <c r="M67" s="152">
        <f>($H67-SUM($I67:L67))*10%</f>
        <v>0</v>
      </c>
      <c r="N67" s="152">
        <f>($H67-SUM($I67:M67))*10%</f>
        <v>0</v>
      </c>
      <c r="O67" s="152">
        <f>($H67-SUM($I67:N67))*10%</f>
        <v>0</v>
      </c>
      <c r="P67" s="152">
        <f>($H67-SUM($I67:O67))*10%</f>
        <v>0</v>
      </c>
      <c r="Q67" s="152">
        <f>($H67-SUM($I67:P67))*10%</f>
        <v>0</v>
      </c>
      <c r="R67" s="152">
        <f>($H67-SUM($I67:Q67))*10%</f>
        <v>0</v>
      </c>
      <c r="S67" s="152">
        <f>($H67-SUM($I67:R67))*10%</f>
        <v>0</v>
      </c>
      <c r="T67" s="152">
        <f>($H67-SUM($I67:S67))*10%</f>
        <v>0</v>
      </c>
      <c r="U67" s="152">
        <f t="shared" si="7"/>
        <v>0</v>
      </c>
    </row>
    <row r="68" spans="1:21" x14ac:dyDescent="0.3">
      <c r="A68" s="506">
        <v>47</v>
      </c>
      <c r="B68" s="488" t="s">
        <v>564</v>
      </c>
      <c r="C68" s="394"/>
      <c r="D68" s="342"/>
      <c r="E68" s="342"/>
      <c r="F68" s="624" t="s">
        <v>574</v>
      </c>
      <c r="G68" s="625"/>
      <c r="H68" s="151"/>
      <c r="I68" s="152">
        <f>H68</f>
        <v>0</v>
      </c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</row>
    <row r="69" spans="1:21" x14ac:dyDescent="0.3">
      <c r="A69" s="506"/>
      <c r="C69" s="394"/>
      <c r="D69" s="342"/>
      <c r="E69" s="342"/>
      <c r="F69" s="416"/>
      <c r="G69" s="342"/>
      <c r="H69" s="486"/>
      <c r="I69" s="486"/>
      <c r="J69" s="486"/>
      <c r="K69" s="486"/>
      <c r="L69" s="486"/>
      <c r="M69" s="486"/>
      <c r="N69" s="486"/>
      <c r="O69" s="486"/>
      <c r="P69" s="486"/>
      <c r="Q69" s="486"/>
      <c r="R69" s="486"/>
      <c r="S69" s="486"/>
      <c r="T69" s="486"/>
      <c r="U69" s="486"/>
    </row>
    <row r="70" spans="1:21" x14ac:dyDescent="0.3">
      <c r="A70" s="506"/>
      <c r="C70" s="394"/>
      <c r="D70" s="376" t="s">
        <v>298</v>
      </c>
      <c r="E70" s="376"/>
      <c r="F70" s="342"/>
      <c r="G70" s="342"/>
      <c r="H70" s="486"/>
      <c r="I70" s="490"/>
      <c r="J70" s="490"/>
      <c r="K70" s="490"/>
      <c r="L70" s="490"/>
      <c r="M70" s="490"/>
      <c r="N70" s="490"/>
      <c r="O70" s="490"/>
      <c r="P70" s="490"/>
      <c r="Q70" s="490"/>
      <c r="R70" s="490"/>
      <c r="S70" s="490"/>
      <c r="T70" s="490"/>
      <c r="U70" s="486"/>
    </row>
    <row r="71" spans="1:21" x14ac:dyDescent="0.3">
      <c r="A71" s="506"/>
      <c r="C71" s="394"/>
      <c r="D71" s="342"/>
      <c r="E71" s="624" t="s">
        <v>299</v>
      </c>
      <c r="F71" s="624"/>
      <c r="G71" s="625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</row>
    <row r="72" spans="1:21" x14ac:dyDescent="0.3">
      <c r="A72" s="506">
        <v>48</v>
      </c>
      <c r="B72" s="488" t="s">
        <v>568</v>
      </c>
      <c r="C72" s="394"/>
      <c r="D72" s="342"/>
      <c r="E72" s="342"/>
      <c r="F72" s="624" t="s">
        <v>567</v>
      </c>
      <c r="G72" s="625"/>
      <c r="H72" s="151"/>
      <c r="I72" s="152">
        <f>H72</f>
        <v>0</v>
      </c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</row>
    <row r="73" spans="1:21" x14ac:dyDescent="0.3">
      <c r="A73" s="506">
        <v>49</v>
      </c>
      <c r="B73" s="488" t="s">
        <v>569</v>
      </c>
      <c r="C73" s="394"/>
      <c r="D73" s="342"/>
      <c r="E73" s="342"/>
      <c r="F73" s="624" t="s">
        <v>300</v>
      </c>
      <c r="G73" s="625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2">
        <f>H73-SUM(I73:T73)</f>
        <v>0</v>
      </c>
    </row>
    <row r="74" spans="1:21" ht="31.2" x14ac:dyDescent="0.3">
      <c r="A74" s="506" t="s">
        <v>233</v>
      </c>
      <c r="B74" s="508" t="s">
        <v>570</v>
      </c>
      <c r="C74" s="394"/>
      <c r="D74" s="342"/>
      <c r="E74" s="624" t="s">
        <v>380</v>
      </c>
      <c r="F74" s="624"/>
      <c r="G74" s="625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2">
        <f>H74-SUM(I74:T74)</f>
        <v>0</v>
      </c>
    </row>
    <row r="75" spans="1:21" x14ac:dyDescent="0.3">
      <c r="A75" s="506">
        <v>52</v>
      </c>
      <c r="B75" s="488" t="s">
        <v>234</v>
      </c>
      <c r="C75" s="394"/>
      <c r="D75" s="376" t="s">
        <v>301</v>
      </c>
      <c r="E75" s="342"/>
      <c r="F75" s="342"/>
      <c r="G75" s="34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</row>
    <row r="76" spans="1:21" x14ac:dyDescent="0.3">
      <c r="A76" s="506">
        <v>53</v>
      </c>
      <c r="B76" s="508" t="s">
        <v>571</v>
      </c>
      <c r="C76" s="394"/>
      <c r="D76" s="645" t="s">
        <v>302</v>
      </c>
      <c r="E76" s="624"/>
      <c r="F76" s="624"/>
      <c r="G76" s="625"/>
      <c r="H76" s="151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>
        <f>H76</f>
        <v>0</v>
      </c>
    </row>
    <row r="77" spans="1:21" x14ac:dyDescent="0.3">
      <c r="A77" s="506"/>
      <c r="C77" s="394"/>
      <c r="D77" s="342"/>
      <c r="E77" s="342"/>
      <c r="F77" s="342"/>
      <c r="G77" s="342"/>
      <c r="H77" s="486"/>
      <c r="I77" s="486"/>
      <c r="J77" s="486"/>
      <c r="K77" s="486"/>
      <c r="L77" s="486"/>
      <c r="M77" s="486"/>
      <c r="N77" s="486"/>
      <c r="O77" s="519"/>
      <c r="P77" s="486"/>
      <c r="Q77" s="486"/>
      <c r="R77" s="486"/>
      <c r="S77" s="486"/>
      <c r="T77" s="486"/>
      <c r="U77" s="486"/>
    </row>
    <row r="78" spans="1:21" x14ac:dyDescent="0.3">
      <c r="A78" s="506"/>
      <c r="C78" s="423"/>
      <c r="D78" s="376" t="s">
        <v>303</v>
      </c>
      <c r="E78" s="376"/>
      <c r="F78" s="376"/>
      <c r="G78" s="521"/>
      <c r="H78" s="486"/>
      <c r="I78" s="486"/>
      <c r="J78" s="486"/>
      <c r="K78" s="486"/>
      <c r="L78" s="486"/>
      <c r="M78" s="486"/>
      <c r="N78" s="486"/>
      <c r="O78" s="486"/>
      <c r="P78" s="486"/>
      <c r="Q78" s="486"/>
      <c r="R78" s="486"/>
      <c r="S78" s="486"/>
      <c r="T78" s="486"/>
      <c r="U78" s="486"/>
    </row>
    <row r="79" spans="1:21" x14ac:dyDescent="0.3">
      <c r="A79" s="506">
        <v>54</v>
      </c>
      <c r="B79" s="488" t="s">
        <v>572</v>
      </c>
      <c r="C79" s="394"/>
      <c r="D79" s="342"/>
      <c r="E79" s="642" t="s">
        <v>303</v>
      </c>
      <c r="F79" s="642"/>
      <c r="G79" s="643"/>
      <c r="H79" s="151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>
        <f>H79</f>
        <v>0</v>
      </c>
    </row>
    <row r="80" spans="1:21" ht="16.2" thickBot="1" x14ac:dyDescent="0.35">
      <c r="A80" s="487"/>
      <c r="B80" s="626" t="s">
        <v>304</v>
      </c>
      <c r="C80" s="627"/>
      <c r="D80" s="627"/>
      <c r="E80" s="627"/>
      <c r="F80" s="627"/>
      <c r="G80" s="644"/>
      <c r="H80" s="479">
        <f>SUM(H51:H79)</f>
        <v>0</v>
      </c>
      <c r="I80" s="522"/>
      <c r="J80" s="522"/>
      <c r="K80" s="522"/>
      <c r="L80" s="522"/>
      <c r="M80" s="522"/>
      <c r="N80" s="522"/>
      <c r="O80" s="522"/>
      <c r="P80" s="522"/>
      <c r="Q80" s="522"/>
      <c r="R80" s="522"/>
      <c r="S80" s="522"/>
      <c r="T80" s="522"/>
      <c r="U80" s="522"/>
    </row>
    <row r="81" spans="1:21" ht="16.8" thickTop="1" thickBot="1" x14ac:dyDescent="0.35">
      <c r="A81" s="487"/>
      <c r="B81" s="626" t="s">
        <v>305</v>
      </c>
      <c r="C81" s="627"/>
      <c r="D81" s="627"/>
      <c r="E81" s="627"/>
      <c r="F81" s="627"/>
      <c r="G81" s="644"/>
      <c r="H81" s="523"/>
      <c r="I81" s="524">
        <f>SUM(I51:I79)</f>
        <v>0</v>
      </c>
      <c r="J81" s="524">
        <f t="shared" ref="J81:U81" si="9">SUM(J51:J79)</f>
        <v>0</v>
      </c>
      <c r="K81" s="524">
        <f t="shared" si="9"/>
        <v>0</v>
      </c>
      <c r="L81" s="524">
        <f t="shared" si="9"/>
        <v>0</v>
      </c>
      <c r="M81" s="524">
        <f t="shared" si="9"/>
        <v>0</v>
      </c>
      <c r="N81" s="524">
        <f t="shared" si="9"/>
        <v>0</v>
      </c>
      <c r="O81" s="524">
        <f t="shared" si="9"/>
        <v>0</v>
      </c>
      <c r="P81" s="524">
        <f t="shared" si="9"/>
        <v>0</v>
      </c>
      <c r="Q81" s="524">
        <f t="shared" si="9"/>
        <v>0</v>
      </c>
      <c r="R81" s="524">
        <f t="shared" si="9"/>
        <v>0</v>
      </c>
      <c r="S81" s="524">
        <f t="shared" si="9"/>
        <v>0</v>
      </c>
      <c r="T81" s="524">
        <f t="shared" si="9"/>
        <v>0</v>
      </c>
      <c r="U81" s="524">
        <f t="shared" si="9"/>
        <v>0</v>
      </c>
    </row>
    <row r="82" spans="1:21" ht="16.2" thickTop="1" x14ac:dyDescent="0.3">
      <c r="A82" s="487"/>
      <c r="C82" s="394"/>
      <c r="D82" s="342"/>
      <c r="E82" s="342"/>
      <c r="F82" s="342"/>
      <c r="G82" s="342"/>
      <c r="H82" s="486"/>
      <c r="I82" s="486"/>
      <c r="J82" s="486"/>
      <c r="K82" s="486"/>
      <c r="L82" s="486"/>
      <c r="M82" s="486"/>
      <c r="N82" s="486"/>
      <c r="O82" s="486"/>
      <c r="P82" s="486"/>
      <c r="Q82" s="486"/>
      <c r="R82" s="486"/>
      <c r="S82" s="486"/>
      <c r="T82" s="486"/>
      <c r="U82" s="486"/>
    </row>
    <row r="83" spans="1:21" s="277" customFormat="1" x14ac:dyDescent="0.3">
      <c r="A83" s="525"/>
      <c r="B83" s="526"/>
      <c r="C83" s="527" t="s">
        <v>306</v>
      </c>
      <c r="D83" s="528"/>
      <c r="E83" s="528"/>
      <c r="F83" s="528"/>
      <c r="G83" s="529"/>
      <c r="H83" s="480"/>
      <c r="I83" s="480">
        <f>I45-I81</f>
        <v>0</v>
      </c>
      <c r="J83" s="480">
        <f t="shared" ref="J83:U83" si="10">J45-J81</f>
        <v>0</v>
      </c>
      <c r="K83" s="480">
        <f t="shared" si="10"/>
        <v>0</v>
      </c>
      <c r="L83" s="480">
        <f t="shared" si="10"/>
        <v>0</v>
      </c>
      <c r="M83" s="480">
        <f t="shared" si="10"/>
        <v>0</v>
      </c>
      <c r="N83" s="480">
        <f t="shared" si="10"/>
        <v>0</v>
      </c>
      <c r="O83" s="480">
        <f t="shared" si="10"/>
        <v>0</v>
      </c>
      <c r="P83" s="480">
        <f t="shared" si="10"/>
        <v>0</v>
      </c>
      <c r="Q83" s="480">
        <f t="shared" si="10"/>
        <v>0</v>
      </c>
      <c r="R83" s="480">
        <f t="shared" si="10"/>
        <v>0</v>
      </c>
      <c r="S83" s="480">
        <f t="shared" si="10"/>
        <v>0</v>
      </c>
      <c r="T83" s="480">
        <f t="shared" si="10"/>
        <v>0</v>
      </c>
      <c r="U83" s="480">
        <f t="shared" si="10"/>
        <v>0</v>
      </c>
    </row>
    <row r="84" spans="1:21" ht="16.2" thickBot="1" x14ac:dyDescent="0.35">
      <c r="A84" s="487"/>
      <c r="B84" s="526"/>
      <c r="C84" s="530" t="s">
        <v>307</v>
      </c>
      <c r="D84" s="531"/>
      <c r="E84" s="531"/>
      <c r="F84" s="531"/>
      <c r="G84" s="531"/>
      <c r="H84" s="524"/>
      <c r="I84" s="524">
        <f>I83</f>
        <v>0</v>
      </c>
      <c r="J84" s="524">
        <f>I84+J83</f>
        <v>0</v>
      </c>
      <c r="K84" s="524">
        <f t="shared" ref="K84:U84" si="11">J84+K83</f>
        <v>0</v>
      </c>
      <c r="L84" s="524">
        <f t="shared" si="11"/>
        <v>0</v>
      </c>
      <c r="M84" s="524">
        <f t="shared" si="11"/>
        <v>0</v>
      </c>
      <c r="N84" s="524">
        <f t="shared" si="11"/>
        <v>0</v>
      </c>
      <c r="O84" s="524">
        <f t="shared" si="11"/>
        <v>0</v>
      </c>
      <c r="P84" s="524">
        <f t="shared" si="11"/>
        <v>0</v>
      </c>
      <c r="Q84" s="524">
        <f t="shared" si="11"/>
        <v>0</v>
      </c>
      <c r="R84" s="524">
        <f t="shared" si="11"/>
        <v>0</v>
      </c>
      <c r="S84" s="524">
        <f t="shared" si="11"/>
        <v>0</v>
      </c>
      <c r="T84" s="524">
        <f t="shared" si="11"/>
        <v>0</v>
      </c>
      <c r="U84" s="524">
        <f t="shared" si="11"/>
        <v>0</v>
      </c>
    </row>
    <row r="85" spans="1:21" ht="16.2" thickTop="1" x14ac:dyDescent="0.3">
      <c r="A85" s="487"/>
      <c r="B85" s="482"/>
      <c r="C85" s="532"/>
      <c r="D85" s="453"/>
      <c r="E85" s="453"/>
      <c r="F85" s="453"/>
      <c r="G85" s="454"/>
      <c r="H85" s="486"/>
      <c r="I85" s="486"/>
      <c r="J85" s="486"/>
      <c r="K85" s="486"/>
      <c r="L85" s="486"/>
      <c r="M85" s="486"/>
      <c r="N85" s="486"/>
      <c r="O85" s="486"/>
      <c r="P85" s="486"/>
      <c r="Q85" s="486"/>
      <c r="R85" s="486"/>
      <c r="S85" s="486"/>
      <c r="T85" s="486"/>
      <c r="U85" s="486"/>
    </row>
    <row r="86" spans="1:21" x14ac:dyDescent="0.3">
      <c r="A86" s="506">
        <v>55</v>
      </c>
      <c r="B86" s="488" t="s">
        <v>235</v>
      </c>
      <c r="C86" s="423" t="s">
        <v>308</v>
      </c>
      <c r="D86" s="533"/>
      <c r="E86" s="533"/>
      <c r="F86" s="533"/>
      <c r="G86" s="377"/>
      <c r="H86" s="486"/>
      <c r="I86" s="486"/>
      <c r="J86" s="486"/>
      <c r="K86" s="486"/>
      <c r="L86" s="486"/>
      <c r="M86" s="486"/>
      <c r="N86" s="486"/>
      <c r="O86" s="486"/>
      <c r="P86" s="486"/>
      <c r="Q86" s="486"/>
      <c r="R86" s="486"/>
      <c r="S86" s="486"/>
      <c r="T86" s="486"/>
      <c r="U86" s="486"/>
    </row>
    <row r="87" spans="1:21" x14ac:dyDescent="0.3">
      <c r="A87" s="509"/>
      <c r="C87" s="423" t="s">
        <v>309</v>
      </c>
      <c r="D87" s="533"/>
      <c r="E87" s="533"/>
      <c r="F87" s="533"/>
      <c r="G87" s="377"/>
      <c r="H87" s="486"/>
      <c r="I87" s="486"/>
      <c r="J87" s="486"/>
      <c r="K87" s="486"/>
      <c r="L87" s="486"/>
      <c r="M87" s="486"/>
      <c r="N87" s="486"/>
      <c r="O87" s="486"/>
      <c r="P87" s="486"/>
      <c r="Q87" s="486"/>
      <c r="R87" s="486"/>
      <c r="S87" s="486"/>
      <c r="T87" s="486"/>
      <c r="U87" s="486"/>
    </row>
    <row r="88" spans="1:21" x14ac:dyDescent="0.3">
      <c r="A88" s="504"/>
      <c r="C88" s="394"/>
      <c r="D88" s="534" t="s">
        <v>310</v>
      </c>
      <c r="E88" s="534"/>
      <c r="F88" s="533"/>
      <c r="G88" s="377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</row>
    <row r="89" spans="1:21" x14ac:dyDescent="0.3">
      <c r="A89" s="504"/>
      <c r="C89" s="394"/>
      <c r="D89" s="534" t="s">
        <v>311</v>
      </c>
      <c r="E89" s="534"/>
      <c r="F89" s="533"/>
      <c r="G89" s="377"/>
      <c r="H89" s="486"/>
      <c r="I89" s="486"/>
      <c r="J89" s="486"/>
      <c r="K89" s="486"/>
      <c r="L89" s="486"/>
      <c r="M89" s="486"/>
      <c r="N89" s="486"/>
      <c r="O89" s="486"/>
      <c r="P89" s="486"/>
      <c r="Q89" s="486"/>
      <c r="R89" s="486"/>
      <c r="S89" s="486"/>
      <c r="T89" s="486"/>
      <c r="U89" s="486"/>
    </row>
    <row r="90" spans="1:21" x14ac:dyDescent="0.3">
      <c r="A90" s="504">
        <v>55</v>
      </c>
      <c r="B90" s="488" t="s">
        <v>235</v>
      </c>
      <c r="C90" s="394"/>
      <c r="D90" s="534"/>
      <c r="E90" s="533" t="s">
        <v>312</v>
      </c>
      <c r="F90" s="533"/>
      <c r="G90" s="377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</row>
    <row r="91" spans="1:21" x14ac:dyDescent="0.3">
      <c r="A91" s="504">
        <v>55</v>
      </c>
      <c r="B91" s="488" t="s">
        <v>235</v>
      </c>
      <c r="C91" s="394"/>
      <c r="D91" s="534"/>
      <c r="E91" s="533" t="s">
        <v>313</v>
      </c>
      <c r="F91" s="533"/>
      <c r="G91" s="377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</row>
    <row r="92" spans="1:21" x14ac:dyDescent="0.3">
      <c r="A92" s="504">
        <v>55</v>
      </c>
      <c r="B92" s="488" t="s">
        <v>235</v>
      </c>
      <c r="C92" s="394"/>
      <c r="D92" s="534"/>
      <c r="E92" s="533" t="s">
        <v>314</v>
      </c>
      <c r="F92" s="533"/>
      <c r="G92" s="377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</row>
    <row r="93" spans="1:21" x14ac:dyDescent="0.3">
      <c r="A93" s="504">
        <v>55</v>
      </c>
      <c r="B93" s="488" t="s">
        <v>235</v>
      </c>
      <c r="C93" s="394"/>
      <c r="D93" s="533"/>
      <c r="E93" s="533" t="s">
        <v>315</v>
      </c>
      <c r="F93" s="533"/>
      <c r="G93" s="377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</row>
    <row r="94" spans="1:21" x14ac:dyDescent="0.3">
      <c r="A94" s="504">
        <v>55</v>
      </c>
      <c r="B94" s="488" t="s">
        <v>235</v>
      </c>
      <c r="C94" s="535"/>
      <c r="D94" s="536" t="s">
        <v>316</v>
      </c>
      <c r="E94" s="536"/>
      <c r="F94" s="537"/>
      <c r="G94" s="538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</row>
    <row r="95" spans="1:21" ht="16.2" thickBot="1" x14ac:dyDescent="0.35">
      <c r="A95" s="539"/>
      <c r="B95" s="540"/>
      <c r="C95" s="562" t="s">
        <v>588</v>
      </c>
      <c r="D95" s="430"/>
      <c r="E95" s="430"/>
      <c r="F95" s="430"/>
      <c r="G95" s="430"/>
      <c r="H95" s="479">
        <f t="shared" ref="H95:U95" si="12">SUM(H88:H94)</f>
        <v>0</v>
      </c>
      <c r="I95" s="541">
        <f t="shared" si="12"/>
        <v>0</v>
      </c>
      <c r="J95" s="541">
        <f t="shared" si="12"/>
        <v>0</v>
      </c>
      <c r="K95" s="541">
        <f t="shared" si="12"/>
        <v>0</v>
      </c>
      <c r="L95" s="541">
        <f t="shared" si="12"/>
        <v>0</v>
      </c>
      <c r="M95" s="541">
        <f t="shared" si="12"/>
        <v>0</v>
      </c>
      <c r="N95" s="541">
        <f t="shared" si="12"/>
        <v>0</v>
      </c>
      <c r="O95" s="541">
        <f t="shared" si="12"/>
        <v>0</v>
      </c>
      <c r="P95" s="541">
        <f t="shared" si="12"/>
        <v>0</v>
      </c>
      <c r="Q95" s="541">
        <f t="shared" si="12"/>
        <v>0</v>
      </c>
      <c r="R95" s="541">
        <f t="shared" si="12"/>
        <v>0</v>
      </c>
      <c r="S95" s="541">
        <f t="shared" si="12"/>
        <v>0</v>
      </c>
      <c r="T95" s="541">
        <f t="shared" si="12"/>
        <v>0</v>
      </c>
      <c r="U95" s="541">
        <f t="shared" si="12"/>
        <v>0</v>
      </c>
    </row>
    <row r="96" spans="1:21" ht="16.2" thickTop="1" x14ac:dyDescent="0.3">
      <c r="C96" s="453"/>
      <c r="D96" s="453"/>
      <c r="E96" s="453"/>
      <c r="F96" s="453"/>
      <c r="G96" s="453"/>
      <c r="H96" s="542"/>
      <c r="I96" s="543"/>
      <c r="J96" s="543"/>
      <c r="K96" s="543"/>
      <c r="L96" s="543"/>
      <c r="M96" s="543"/>
      <c r="N96" s="543"/>
      <c r="O96" s="543"/>
      <c r="P96" s="543"/>
      <c r="Q96" s="543"/>
      <c r="R96" s="543"/>
      <c r="S96" s="543"/>
      <c r="T96" s="543"/>
      <c r="U96" s="543"/>
    </row>
    <row r="97" spans="2:21" x14ac:dyDescent="0.3">
      <c r="C97" s="544" t="s">
        <v>317</v>
      </c>
      <c r="D97" s="342"/>
      <c r="E97" s="342"/>
      <c r="F97" s="342"/>
      <c r="G97" s="342"/>
      <c r="H97" s="543"/>
      <c r="I97" s="543"/>
      <c r="J97" s="543"/>
      <c r="K97" s="543"/>
      <c r="L97" s="543"/>
      <c r="M97" s="543"/>
      <c r="N97" s="543"/>
      <c r="O97" s="543"/>
      <c r="P97" s="543"/>
      <c r="Q97" s="543"/>
      <c r="R97" s="543"/>
      <c r="S97" s="543"/>
      <c r="T97" s="543"/>
      <c r="U97" s="543"/>
    </row>
    <row r="98" spans="2:21" x14ac:dyDescent="0.3">
      <c r="C98" s="416"/>
      <c r="D98" s="342"/>
      <c r="E98" s="342"/>
      <c r="F98" s="342"/>
      <c r="G98" s="342"/>
      <c r="H98" s="543"/>
      <c r="I98" s="543"/>
      <c r="J98" s="543"/>
      <c r="K98" s="543"/>
      <c r="L98" s="543"/>
      <c r="M98" s="543"/>
      <c r="N98" s="543"/>
      <c r="O98" s="543"/>
      <c r="P98" s="543"/>
      <c r="Q98" s="543"/>
      <c r="R98" s="543"/>
      <c r="S98" s="543"/>
      <c r="T98" s="543"/>
      <c r="U98" s="543"/>
    </row>
    <row r="99" spans="2:21" s="547" customFormat="1" x14ac:dyDescent="0.3">
      <c r="B99" s="545"/>
      <c r="C99" s="545"/>
      <c r="D99" s="545"/>
      <c r="E99" s="545"/>
      <c r="F99" s="545"/>
      <c r="G99" s="545"/>
      <c r="H99" s="545"/>
      <c r="I99" s="545"/>
      <c r="J99" s="546"/>
      <c r="K99" s="546"/>
      <c r="L99" s="546"/>
      <c r="M99" s="546"/>
      <c r="N99" s="546"/>
      <c r="O99" s="546"/>
      <c r="P99" s="546"/>
      <c r="Q99" s="546"/>
      <c r="R99" s="546"/>
      <c r="S99" s="546"/>
      <c r="T99" s="546"/>
      <c r="U99" s="546"/>
    </row>
    <row r="100" spans="2:21" s="547" customFormat="1" x14ac:dyDescent="0.3">
      <c r="B100" s="548"/>
      <c r="C100" s="549" t="s">
        <v>587</v>
      </c>
      <c r="D100" s="277"/>
      <c r="E100" s="550"/>
      <c r="F100" s="551"/>
      <c r="G100" s="550"/>
      <c r="H100" s="277"/>
      <c r="I100" s="277"/>
      <c r="J100" s="277"/>
      <c r="K100" s="277"/>
      <c r="L100" s="277"/>
      <c r="M100" s="277"/>
      <c r="N100" s="277"/>
      <c r="O100" s="277"/>
      <c r="P100" s="277"/>
      <c r="Q100" s="552"/>
      <c r="R100" s="552"/>
      <c r="S100" s="552"/>
      <c r="T100" s="552"/>
      <c r="U100" s="552"/>
    </row>
    <row r="101" spans="2:21" s="547" customFormat="1" ht="16.2" thickBot="1" x14ac:dyDescent="0.35">
      <c r="B101" s="548"/>
      <c r="C101" s="277"/>
      <c r="D101" s="277"/>
      <c r="E101" s="550"/>
      <c r="F101" s="551"/>
      <c r="G101" s="550"/>
      <c r="H101" s="553"/>
      <c r="I101" s="277"/>
      <c r="J101" s="277"/>
      <c r="K101" s="277"/>
      <c r="L101" s="277"/>
      <c r="M101" s="277"/>
      <c r="N101" s="277"/>
      <c r="O101" s="277"/>
      <c r="P101" s="277"/>
      <c r="Q101" s="552"/>
      <c r="R101" s="552"/>
      <c r="S101" s="552"/>
      <c r="T101" s="552"/>
      <c r="U101" s="552"/>
    </row>
    <row r="102" spans="2:21" s="547" customFormat="1" ht="33" customHeight="1" x14ac:dyDescent="0.3">
      <c r="B102" s="548"/>
      <c r="C102" s="277"/>
      <c r="D102" s="632" t="s">
        <v>321</v>
      </c>
      <c r="E102" s="633"/>
      <c r="F102" s="634"/>
      <c r="G102" s="554" t="s">
        <v>322</v>
      </c>
      <c r="H102" s="277"/>
      <c r="I102" s="277"/>
      <c r="J102" s="277"/>
      <c r="K102" s="277"/>
      <c r="L102" s="277"/>
      <c r="M102" s="277"/>
      <c r="N102" s="277"/>
      <c r="O102" s="277"/>
      <c r="P102" s="277"/>
      <c r="Q102" s="552"/>
      <c r="R102" s="552"/>
      <c r="S102" s="552"/>
      <c r="T102" s="552"/>
      <c r="U102" s="552"/>
    </row>
    <row r="103" spans="2:21" s="547" customFormat="1" ht="16.2" customHeight="1" x14ac:dyDescent="0.3">
      <c r="B103" s="548"/>
      <c r="C103" s="277"/>
      <c r="D103" s="615"/>
      <c r="E103" s="616"/>
      <c r="F103" s="617"/>
      <c r="G103" s="557"/>
      <c r="H103" s="555"/>
      <c r="I103" s="277"/>
      <c r="J103" s="277"/>
      <c r="K103" s="277"/>
      <c r="L103" s="277"/>
      <c r="M103" s="277"/>
      <c r="N103" s="277"/>
      <c r="O103" s="277"/>
      <c r="P103" s="277"/>
      <c r="Q103" s="552"/>
      <c r="R103" s="552"/>
      <c r="S103" s="552"/>
      <c r="T103" s="552"/>
      <c r="U103" s="552"/>
    </row>
    <row r="104" spans="2:21" s="547" customFormat="1" x14ac:dyDescent="0.3">
      <c r="B104" s="548"/>
      <c r="C104" s="277"/>
      <c r="D104" s="615"/>
      <c r="E104" s="616"/>
      <c r="F104" s="617"/>
      <c r="G104" s="557"/>
      <c r="H104" s="277"/>
      <c r="I104" s="277"/>
      <c r="J104" s="277"/>
      <c r="K104" s="277"/>
      <c r="L104" s="277"/>
      <c r="M104" s="277"/>
      <c r="N104" s="277"/>
      <c r="O104" s="277"/>
      <c r="P104" s="277"/>
      <c r="Q104" s="552"/>
      <c r="R104" s="552"/>
      <c r="S104" s="552"/>
      <c r="T104" s="552"/>
      <c r="U104" s="552"/>
    </row>
    <row r="105" spans="2:21" s="547" customFormat="1" x14ac:dyDescent="0.3">
      <c r="B105" s="548"/>
      <c r="C105" s="277"/>
      <c r="D105" s="615"/>
      <c r="E105" s="616"/>
      <c r="F105" s="617"/>
      <c r="G105" s="557"/>
      <c r="H105" s="277"/>
      <c r="I105" s="277"/>
      <c r="J105" s="277"/>
      <c r="K105" s="277"/>
      <c r="L105" s="277"/>
      <c r="M105" s="277"/>
      <c r="N105" s="277"/>
      <c r="O105" s="277"/>
      <c r="P105" s="277"/>
      <c r="Q105" s="552"/>
      <c r="R105" s="552"/>
      <c r="S105" s="552"/>
      <c r="T105" s="552"/>
      <c r="U105" s="552"/>
    </row>
    <row r="106" spans="2:21" s="547" customFormat="1" x14ac:dyDescent="0.3">
      <c r="B106" s="548"/>
      <c r="C106" s="277"/>
      <c r="D106" s="615"/>
      <c r="E106" s="616"/>
      <c r="F106" s="617"/>
      <c r="G106" s="557"/>
      <c r="H106" s="277"/>
      <c r="I106" s="277"/>
      <c r="J106" s="277"/>
      <c r="K106" s="277"/>
      <c r="L106" s="277"/>
      <c r="M106" s="277"/>
      <c r="N106" s="277"/>
      <c r="O106" s="277"/>
      <c r="P106" s="277"/>
      <c r="Q106" s="552"/>
      <c r="R106" s="552"/>
      <c r="S106" s="552"/>
      <c r="T106" s="552"/>
      <c r="U106" s="552"/>
    </row>
    <row r="107" spans="2:21" s="547" customFormat="1" x14ac:dyDescent="0.3">
      <c r="B107" s="548"/>
      <c r="C107" s="277"/>
      <c r="D107" s="615"/>
      <c r="E107" s="616"/>
      <c r="F107" s="617"/>
      <c r="G107" s="557"/>
      <c r="H107" s="277"/>
      <c r="I107" s="277"/>
      <c r="J107" s="277"/>
      <c r="K107" s="277"/>
      <c r="L107" s="277"/>
      <c r="M107" s="277"/>
      <c r="N107" s="277"/>
      <c r="O107" s="277"/>
      <c r="P107" s="277"/>
      <c r="Q107" s="552"/>
      <c r="R107" s="552"/>
      <c r="S107" s="552"/>
      <c r="T107" s="552"/>
      <c r="U107" s="552"/>
    </row>
    <row r="108" spans="2:21" s="547" customFormat="1" x14ac:dyDescent="0.3">
      <c r="B108" s="548"/>
      <c r="C108" s="277"/>
      <c r="D108" s="615"/>
      <c r="E108" s="616"/>
      <c r="F108" s="617"/>
      <c r="G108" s="557"/>
      <c r="H108" s="277"/>
      <c r="I108" s="277"/>
      <c r="J108" s="277"/>
      <c r="K108" s="277"/>
      <c r="L108" s="277"/>
      <c r="M108" s="277"/>
      <c r="N108" s="277"/>
      <c r="O108" s="277"/>
      <c r="P108" s="277"/>
      <c r="Q108" s="552"/>
      <c r="R108" s="552"/>
      <c r="S108" s="552"/>
      <c r="T108" s="552"/>
      <c r="U108" s="552"/>
    </row>
    <row r="109" spans="2:21" s="547" customFormat="1" x14ac:dyDescent="0.3">
      <c r="B109" s="548"/>
      <c r="C109" s="277"/>
      <c r="D109" s="558"/>
      <c r="E109" s="559"/>
      <c r="F109" s="559"/>
      <c r="G109" s="557"/>
      <c r="H109" s="277"/>
      <c r="I109" s="277"/>
      <c r="J109" s="277"/>
      <c r="K109" s="277"/>
      <c r="L109" s="277"/>
      <c r="M109" s="277"/>
      <c r="N109" s="277"/>
      <c r="O109" s="277"/>
      <c r="P109" s="277"/>
      <c r="Q109" s="552"/>
      <c r="R109" s="552"/>
      <c r="S109" s="552"/>
      <c r="T109" s="552"/>
      <c r="U109" s="552"/>
    </row>
    <row r="110" spans="2:21" s="547" customFormat="1" x14ac:dyDescent="0.3">
      <c r="B110" s="548"/>
      <c r="C110" s="277"/>
      <c r="D110" s="615"/>
      <c r="E110" s="616"/>
      <c r="F110" s="617"/>
      <c r="G110" s="557"/>
      <c r="H110" s="277"/>
      <c r="I110" s="277"/>
      <c r="J110" s="277"/>
      <c r="K110" s="277"/>
      <c r="L110" s="277"/>
      <c r="M110" s="277"/>
      <c r="N110" s="277"/>
      <c r="O110" s="277"/>
      <c r="P110" s="277"/>
      <c r="Q110" s="552"/>
      <c r="R110" s="552"/>
      <c r="S110" s="552"/>
      <c r="T110" s="552"/>
      <c r="U110" s="552"/>
    </row>
    <row r="111" spans="2:21" s="547" customFormat="1" ht="16.2" thickBot="1" x14ac:dyDescent="0.35">
      <c r="B111" s="548"/>
      <c r="C111" s="277"/>
      <c r="D111" s="618"/>
      <c r="E111" s="619"/>
      <c r="F111" s="620"/>
      <c r="G111" s="560"/>
      <c r="H111" s="277"/>
      <c r="I111" s="277"/>
      <c r="J111" s="277"/>
      <c r="K111" s="277"/>
      <c r="L111" s="277"/>
      <c r="M111" s="277"/>
      <c r="N111" s="277"/>
      <c r="O111" s="277"/>
      <c r="P111" s="277"/>
      <c r="Q111" s="552"/>
      <c r="R111" s="552"/>
      <c r="S111" s="552"/>
      <c r="T111" s="552"/>
      <c r="U111" s="552"/>
    </row>
    <row r="112" spans="2:21" s="547" customFormat="1" x14ac:dyDescent="0.3">
      <c r="B112" s="548"/>
      <c r="H112" s="641"/>
      <c r="I112" s="641"/>
      <c r="J112" s="641"/>
      <c r="K112" s="641"/>
      <c r="L112" s="641"/>
      <c r="M112" s="552"/>
      <c r="N112" s="552"/>
      <c r="O112" s="552"/>
      <c r="P112" s="552"/>
      <c r="Q112" s="552"/>
      <c r="R112" s="552"/>
      <c r="S112" s="552"/>
      <c r="T112" s="552"/>
      <c r="U112" s="552"/>
    </row>
    <row r="113" spans="1:21" s="547" customFormat="1" x14ac:dyDescent="0.3">
      <c r="B113" s="548"/>
      <c r="H113" s="552"/>
      <c r="I113" s="552"/>
      <c r="J113" s="552"/>
      <c r="K113" s="552"/>
      <c r="L113" s="552"/>
      <c r="M113" s="552"/>
      <c r="N113" s="552"/>
      <c r="O113" s="552"/>
      <c r="P113" s="552"/>
      <c r="Q113" s="552"/>
      <c r="R113" s="552"/>
      <c r="S113" s="552"/>
      <c r="T113" s="552"/>
      <c r="U113" s="552"/>
    </row>
    <row r="114" spans="1:21" s="547" customFormat="1" x14ac:dyDescent="0.3">
      <c r="A114" s="556"/>
      <c r="B114" s="548"/>
      <c r="H114" s="552"/>
      <c r="I114" s="552"/>
      <c r="J114" s="552"/>
      <c r="K114" s="552"/>
      <c r="L114" s="552"/>
      <c r="M114" s="552"/>
      <c r="N114" s="552"/>
      <c r="O114" s="552"/>
      <c r="P114" s="552"/>
      <c r="Q114" s="552"/>
      <c r="R114" s="552"/>
      <c r="S114" s="552"/>
      <c r="T114" s="552"/>
      <c r="U114" s="552"/>
    </row>
    <row r="115" spans="1:21" s="547" customFormat="1" x14ac:dyDescent="0.3">
      <c r="B115" s="548"/>
      <c r="H115" s="552"/>
      <c r="I115" s="552"/>
      <c r="J115" s="552"/>
      <c r="K115" s="552"/>
      <c r="L115" s="552"/>
      <c r="M115" s="552"/>
      <c r="N115" s="552"/>
      <c r="O115" s="552"/>
      <c r="P115" s="552"/>
      <c r="Q115" s="552"/>
      <c r="R115" s="552"/>
      <c r="S115" s="552"/>
      <c r="T115" s="552"/>
      <c r="U115" s="552"/>
    </row>
    <row r="116" spans="1:21" ht="59.25" customHeight="1" x14ac:dyDescent="0.3">
      <c r="D116" s="640"/>
      <c r="E116" s="640"/>
      <c r="F116" s="640"/>
      <c r="G116" s="640"/>
      <c r="H116" s="640"/>
      <c r="I116" s="640"/>
      <c r="J116" s="640"/>
      <c r="K116" s="640"/>
      <c r="L116" s="640"/>
    </row>
  </sheetData>
  <sheetProtection algorithmName="SHA-512" hashValue="lD9sw8P1XiSzu6hWWSlkZMPz683nxT04d6NE4r6bnAtTWDgNEc2aKotNU7elpuwBH7elZYbMnNPEhxeKDzdpqQ==" saltValue="VgQxpKqmry7pPps+xq1DdQ==" spinCount="100000" sheet="1" objects="1" scenarios="1"/>
  <mergeCells count="56">
    <mergeCell ref="D116:F116"/>
    <mergeCell ref="G116:L116"/>
    <mergeCell ref="H112:L112"/>
    <mergeCell ref="F67:G67"/>
    <mergeCell ref="E79:G79"/>
    <mergeCell ref="B80:G80"/>
    <mergeCell ref="B81:G81"/>
    <mergeCell ref="E71:G71"/>
    <mergeCell ref="F72:G72"/>
    <mergeCell ref="F73:G73"/>
    <mergeCell ref="E74:G74"/>
    <mergeCell ref="D76:G76"/>
    <mergeCell ref="F68:G68"/>
    <mergeCell ref="D107:F107"/>
    <mergeCell ref="D108:F108"/>
    <mergeCell ref="D110:F110"/>
    <mergeCell ref="F57:G57"/>
    <mergeCell ref="F58:G58"/>
    <mergeCell ref="F59:G59"/>
    <mergeCell ref="F66:G66"/>
    <mergeCell ref="F63:G63"/>
    <mergeCell ref="F64:G64"/>
    <mergeCell ref="F65:G65"/>
    <mergeCell ref="F62:G62"/>
    <mergeCell ref="D103:F103"/>
    <mergeCell ref="D104:F104"/>
    <mergeCell ref="C1:F1"/>
    <mergeCell ref="B3:F3"/>
    <mergeCell ref="E39:G39"/>
    <mergeCell ref="E25:G25"/>
    <mergeCell ref="E26:G26"/>
    <mergeCell ref="E30:G30"/>
    <mergeCell ref="E31:G31"/>
    <mergeCell ref="E34:G34"/>
    <mergeCell ref="E35:G35"/>
    <mergeCell ref="F51:G51"/>
    <mergeCell ref="F52:G52"/>
    <mergeCell ref="F53:G53"/>
    <mergeCell ref="F54:G54"/>
    <mergeCell ref="F56:G56"/>
    <mergeCell ref="D105:F105"/>
    <mergeCell ref="D106:F106"/>
    <mergeCell ref="D111:F111"/>
    <mergeCell ref="H3:J3"/>
    <mergeCell ref="B4:D4"/>
    <mergeCell ref="H4:J4"/>
    <mergeCell ref="E40:G40"/>
    <mergeCell ref="B44:G44"/>
    <mergeCell ref="E29:G29"/>
    <mergeCell ref="E27:G27"/>
    <mergeCell ref="E28:G28"/>
    <mergeCell ref="E36:G36"/>
    <mergeCell ref="E37:G37"/>
    <mergeCell ref="E38:G38"/>
    <mergeCell ref="B45:G45"/>
    <mergeCell ref="D102:F10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C9E1-9634-47A9-8314-A8DC25EF6038}">
  <dimension ref="A1:T27"/>
  <sheetViews>
    <sheetView zoomScale="60" zoomScaleNormal="60" workbookViewId="0">
      <selection activeCell="H4" sqref="H4:J4"/>
    </sheetView>
  </sheetViews>
  <sheetFormatPr defaultColWidth="9.109375" defaultRowHeight="14.4" x14ac:dyDescent="0.3"/>
  <cols>
    <col min="1" max="1" width="23.33203125" style="457" customWidth="1"/>
    <col min="2" max="2" width="3.44140625" style="457" customWidth="1"/>
    <col min="3" max="3" width="3.109375" style="457" customWidth="1"/>
    <col min="4" max="4" width="25.88671875" style="457" customWidth="1"/>
    <col min="5" max="5" width="44.5546875" style="457" customWidth="1"/>
    <col min="6" max="6" width="15.109375" style="467" customWidth="1"/>
    <col min="7" max="7" width="15.109375" style="457" customWidth="1"/>
    <col min="8" max="20" width="15.109375" style="467" customWidth="1"/>
    <col min="21" max="16384" width="9.109375" style="457"/>
  </cols>
  <sheetData>
    <row r="1" spans="1:20" s="435" customFormat="1" ht="18" x14ac:dyDescent="0.35">
      <c r="B1" s="436" t="s">
        <v>226</v>
      </c>
      <c r="F1" s="437"/>
      <c r="G1" s="438"/>
      <c r="H1" s="439" t="str">
        <f>Bilan!H1</f>
        <v xml:space="preserve"> RAPPORT CONSOLIDÉ SUR LE RATIO DE FLUX DE TRÉSORERIE NETS CUMULATIFS (NCCF)</v>
      </c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</row>
    <row r="2" spans="1:20" s="435" customFormat="1" ht="6" customHeight="1" x14ac:dyDescent="0.3">
      <c r="F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</row>
    <row r="3" spans="1:20" s="435" customFormat="1" ht="18" x14ac:dyDescent="0.35">
      <c r="B3" s="622" t="s">
        <v>226</v>
      </c>
      <c r="C3" s="622"/>
      <c r="D3" s="622"/>
      <c r="F3" s="441"/>
      <c r="G3" s="442"/>
      <c r="H3" s="646" t="str">
        <f>Bilan!H3</f>
        <v>Indiquez ici le nom de la caisse</v>
      </c>
      <c r="I3" s="646"/>
      <c r="J3" s="646"/>
      <c r="K3" s="440"/>
      <c r="L3" s="440"/>
      <c r="M3" s="440"/>
      <c r="N3" s="440"/>
      <c r="O3" s="440"/>
      <c r="P3" s="440"/>
      <c r="Q3" s="440"/>
      <c r="R3" s="440"/>
      <c r="S3" s="440"/>
      <c r="T3" s="440"/>
    </row>
    <row r="4" spans="1:20" s="435" customFormat="1" ht="18" x14ac:dyDescent="0.35">
      <c r="B4" s="622" t="s">
        <v>226</v>
      </c>
      <c r="C4" s="622"/>
      <c r="D4" s="330"/>
      <c r="F4" s="441"/>
      <c r="G4" s="442"/>
      <c r="H4" s="646" t="str">
        <f>Bilan!H4</f>
        <v>Indiquez ici la date du rapport</v>
      </c>
      <c r="I4" s="646"/>
      <c r="J4" s="646"/>
      <c r="K4" s="440"/>
      <c r="L4" s="440"/>
      <c r="M4" s="440"/>
      <c r="N4" s="440"/>
      <c r="O4" s="440"/>
      <c r="P4" s="440"/>
      <c r="Q4" s="440"/>
      <c r="R4" s="440"/>
      <c r="S4" s="440"/>
      <c r="T4" s="440"/>
    </row>
    <row r="5" spans="1:20" s="435" customFormat="1" ht="9" customHeight="1" x14ac:dyDescent="0.3">
      <c r="F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</row>
    <row r="6" spans="1:20" s="450" customFormat="1" ht="36" x14ac:dyDescent="0.35">
      <c r="A6" s="565" t="s">
        <v>589</v>
      </c>
      <c r="B6" s="443" t="s">
        <v>323</v>
      </c>
      <c r="C6" s="444"/>
      <c r="D6" s="444"/>
      <c r="E6" s="445"/>
      <c r="F6" s="446" t="s">
        <v>227</v>
      </c>
      <c r="G6" s="447" t="s">
        <v>339</v>
      </c>
      <c r="H6" s="448" t="s">
        <v>247</v>
      </c>
      <c r="I6" s="449" t="s">
        <v>248</v>
      </c>
      <c r="J6" s="449" t="s">
        <v>249</v>
      </c>
      <c r="K6" s="449" t="s">
        <v>250</v>
      </c>
      <c r="L6" s="449" t="s">
        <v>251</v>
      </c>
      <c r="M6" s="449" t="s">
        <v>252</v>
      </c>
      <c r="N6" s="449" t="s">
        <v>253</v>
      </c>
      <c r="O6" s="449" t="s">
        <v>254</v>
      </c>
      <c r="P6" s="449" t="s">
        <v>255</v>
      </c>
      <c r="Q6" s="449" t="s">
        <v>256</v>
      </c>
      <c r="R6" s="449" t="s">
        <v>257</v>
      </c>
      <c r="S6" s="449" t="s">
        <v>258</v>
      </c>
      <c r="T6" s="449" t="s">
        <v>340</v>
      </c>
    </row>
    <row r="7" spans="1:20" ht="15.6" x14ac:dyDescent="0.3">
      <c r="A7" s="451"/>
      <c r="B7" s="452" t="s">
        <v>324</v>
      </c>
      <c r="C7" s="453"/>
      <c r="D7" s="453"/>
      <c r="E7" s="454"/>
      <c r="F7" s="455"/>
      <c r="G7" s="248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</row>
    <row r="8" spans="1:20" ht="15.6" x14ac:dyDescent="0.3">
      <c r="A8" s="458" t="s">
        <v>575</v>
      </c>
      <c r="B8" s="423"/>
      <c r="C8" s="342" t="s">
        <v>325</v>
      </c>
      <c r="D8" s="342"/>
      <c r="E8" s="377"/>
      <c r="F8" s="246"/>
      <c r="G8" s="248">
        <v>0</v>
      </c>
      <c r="H8" s="459">
        <f>F8</f>
        <v>0</v>
      </c>
      <c r="I8" s="459"/>
      <c r="J8" s="459"/>
      <c r="K8" s="459"/>
      <c r="L8" s="459"/>
      <c r="M8" s="459"/>
      <c r="N8" s="459"/>
      <c r="O8" s="459"/>
      <c r="P8" s="459"/>
      <c r="Q8" s="459"/>
      <c r="R8" s="459"/>
      <c r="S8" s="459"/>
      <c r="T8" s="459"/>
    </row>
    <row r="9" spans="1:20" ht="15.6" x14ac:dyDescent="0.3">
      <c r="A9" s="458"/>
      <c r="B9" s="460" t="s">
        <v>226</v>
      </c>
      <c r="C9" s="376"/>
      <c r="D9" s="342"/>
      <c r="E9" s="377"/>
      <c r="F9" s="459"/>
      <c r="G9" s="248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</row>
    <row r="10" spans="1:20" ht="15.6" x14ac:dyDescent="0.3">
      <c r="A10" s="458"/>
      <c r="B10" s="460" t="s">
        <v>326</v>
      </c>
      <c r="C10" s="376"/>
      <c r="D10" s="342"/>
      <c r="E10" s="377"/>
      <c r="F10" s="459"/>
      <c r="G10" s="248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</row>
    <row r="11" spans="1:20" ht="15.6" x14ac:dyDescent="0.3">
      <c r="A11" s="458"/>
      <c r="B11" s="394"/>
      <c r="C11" s="342" t="s">
        <v>327</v>
      </c>
      <c r="D11" s="342"/>
      <c r="E11" s="377"/>
      <c r="F11" s="455"/>
      <c r="G11" s="248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</row>
    <row r="12" spans="1:20" ht="15.6" x14ac:dyDescent="0.3">
      <c r="A12" s="458" t="s">
        <v>575</v>
      </c>
      <c r="B12" s="394"/>
      <c r="C12" s="342"/>
      <c r="D12" s="342" t="s">
        <v>328</v>
      </c>
      <c r="E12" s="377"/>
      <c r="F12" s="246"/>
      <c r="G12" s="249"/>
      <c r="H12" s="250"/>
      <c r="I12" s="246"/>
      <c r="J12" s="246"/>
      <c r="K12" s="250"/>
      <c r="L12" s="246"/>
      <c r="M12" s="246"/>
      <c r="N12" s="250"/>
      <c r="O12" s="246"/>
      <c r="P12" s="250"/>
      <c r="Q12" s="246"/>
      <c r="R12" s="246"/>
      <c r="S12" s="246"/>
      <c r="T12" s="459">
        <f>F12-SUM(H12:S12)</f>
        <v>0</v>
      </c>
    </row>
    <row r="13" spans="1:20" ht="15.6" x14ac:dyDescent="0.3">
      <c r="A13" s="458" t="s">
        <v>575</v>
      </c>
      <c r="B13" s="394"/>
      <c r="C13" s="342"/>
      <c r="D13" s="342" t="s">
        <v>329</v>
      </c>
      <c r="E13" s="377"/>
      <c r="F13" s="246"/>
      <c r="G13" s="249"/>
      <c r="H13" s="250"/>
      <c r="I13" s="246"/>
      <c r="J13" s="246"/>
      <c r="K13" s="250"/>
      <c r="L13" s="246"/>
      <c r="M13" s="246"/>
      <c r="N13" s="250"/>
      <c r="O13" s="246"/>
      <c r="P13" s="250"/>
      <c r="Q13" s="246"/>
      <c r="R13" s="246"/>
      <c r="S13" s="246"/>
      <c r="T13" s="459">
        <f t="shared" ref="T13:T14" si="0">F13-SUM(H13:S13)</f>
        <v>0</v>
      </c>
    </row>
    <row r="14" spans="1:20" ht="15.6" x14ac:dyDescent="0.3">
      <c r="A14" s="458" t="s">
        <v>575</v>
      </c>
      <c r="B14" s="394"/>
      <c r="C14" s="342"/>
      <c r="D14" s="342" t="s">
        <v>330</v>
      </c>
      <c r="E14" s="377"/>
      <c r="F14" s="246"/>
      <c r="G14" s="249"/>
      <c r="H14" s="250"/>
      <c r="I14" s="246"/>
      <c r="J14" s="246"/>
      <c r="K14" s="250"/>
      <c r="L14" s="246"/>
      <c r="M14" s="246"/>
      <c r="N14" s="250"/>
      <c r="O14" s="246"/>
      <c r="P14" s="250"/>
      <c r="Q14" s="246"/>
      <c r="R14" s="246"/>
      <c r="S14" s="246"/>
      <c r="T14" s="459">
        <f t="shared" si="0"/>
        <v>0</v>
      </c>
    </row>
    <row r="15" spans="1:20" ht="15.6" x14ac:dyDescent="0.3">
      <c r="A15" s="458"/>
      <c r="B15" s="394"/>
      <c r="C15" s="342" t="s">
        <v>331</v>
      </c>
      <c r="D15" s="342"/>
      <c r="E15" s="377"/>
      <c r="F15" s="459"/>
      <c r="G15" s="248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9"/>
    </row>
    <row r="16" spans="1:20" ht="15.6" x14ac:dyDescent="0.3">
      <c r="A16" s="458" t="s">
        <v>575</v>
      </c>
      <c r="B16" s="394"/>
      <c r="C16" s="342"/>
      <c r="D16" s="342" t="s">
        <v>332</v>
      </c>
      <c r="E16" s="377"/>
      <c r="F16" s="246"/>
      <c r="G16" s="249"/>
      <c r="H16" s="250"/>
      <c r="I16" s="246"/>
      <c r="J16" s="246"/>
      <c r="K16" s="250"/>
      <c r="L16" s="246"/>
      <c r="M16" s="246"/>
      <c r="N16" s="250"/>
      <c r="O16" s="246"/>
      <c r="P16" s="250"/>
      <c r="Q16" s="246"/>
      <c r="R16" s="246"/>
      <c r="S16" s="246"/>
      <c r="T16" s="459">
        <f t="shared" ref="T16:T20" si="1">F16-SUM(H16:S16)</f>
        <v>0</v>
      </c>
    </row>
    <row r="17" spans="1:20" ht="15.6" x14ac:dyDescent="0.3">
      <c r="A17" s="458" t="s">
        <v>575</v>
      </c>
      <c r="B17" s="394"/>
      <c r="C17" s="342"/>
      <c r="D17" s="342" t="s">
        <v>333</v>
      </c>
      <c r="E17" s="377"/>
      <c r="F17" s="246"/>
      <c r="G17" s="249"/>
      <c r="H17" s="250"/>
      <c r="I17" s="246"/>
      <c r="J17" s="246"/>
      <c r="K17" s="250"/>
      <c r="L17" s="246"/>
      <c r="M17" s="246"/>
      <c r="N17" s="250"/>
      <c r="O17" s="246"/>
      <c r="P17" s="250"/>
      <c r="Q17" s="246"/>
      <c r="R17" s="246"/>
      <c r="S17" s="246"/>
      <c r="T17" s="459">
        <f t="shared" si="1"/>
        <v>0</v>
      </c>
    </row>
    <row r="18" spans="1:20" ht="15.6" x14ac:dyDescent="0.3">
      <c r="A18" s="458" t="s">
        <v>575</v>
      </c>
      <c r="B18" s="394"/>
      <c r="C18" s="342"/>
      <c r="D18" s="342" t="s">
        <v>330</v>
      </c>
      <c r="E18" s="377"/>
      <c r="F18" s="246"/>
      <c r="G18" s="249"/>
      <c r="H18" s="250"/>
      <c r="I18" s="246"/>
      <c r="J18" s="246"/>
      <c r="K18" s="250"/>
      <c r="L18" s="246"/>
      <c r="M18" s="246"/>
      <c r="N18" s="250"/>
      <c r="O18" s="246"/>
      <c r="P18" s="250"/>
      <c r="Q18" s="246"/>
      <c r="R18" s="246"/>
      <c r="S18" s="246"/>
      <c r="T18" s="459">
        <f t="shared" si="1"/>
        <v>0</v>
      </c>
    </row>
    <row r="19" spans="1:20" ht="15.6" x14ac:dyDescent="0.3">
      <c r="A19" s="458" t="s">
        <v>575</v>
      </c>
      <c r="B19" s="394"/>
      <c r="C19" s="342" t="s">
        <v>334</v>
      </c>
      <c r="D19" s="342"/>
      <c r="E19" s="377"/>
      <c r="F19" s="246"/>
      <c r="G19" s="249"/>
      <c r="H19" s="250"/>
      <c r="I19" s="246"/>
      <c r="J19" s="246"/>
      <c r="K19" s="250"/>
      <c r="L19" s="246"/>
      <c r="M19" s="246"/>
      <c r="N19" s="250"/>
      <c r="O19" s="246"/>
      <c r="P19" s="250"/>
      <c r="Q19" s="246"/>
      <c r="R19" s="246"/>
      <c r="S19" s="246"/>
      <c r="T19" s="459">
        <f t="shared" si="1"/>
        <v>0</v>
      </c>
    </row>
    <row r="20" spans="1:20" ht="15.6" x14ac:dyDescent="0.3">
      <c r="A20" s="458" t="s">
        <v>575</v>
      </c>
      <c r="B20" s="394"/>
      <c r="C20" s="342" t="s">
        <v>335</v>
      </c>
      <c r="D20" s="342"/>
      <c r="E20" s="377"/>
      <c r="F20" s="246"/>
      <c r="G20" s="249"/>
      <c r="H20" s="250"/>
      <c r="I20" s="246"/>
      <c r="J20" s="246"/>
      <c r="K20" s="250"/>
      <c r="L20" s="246"/>
      <c r="M20" s="246"/>
      <c r="N20" s="250"/>
      <c r="O20" s="246"/>
      <c r="P20" s="250"/>
      <c r="Q20" s="246"/>
      <c r="R20" s="246"/>
      <c r="S20" s="246"/>
      <c r="T20" s="459">
        <f t="shared" si="1"/>
        <v>0</v>
      </c>
    </row>
    <row r="21" spans="1:20" ht="15.6" x14ac:dyDescent="0.3">
      <c r="A21" s="458"/>
      <c r="B21" s="394"/>
      <c r="C21" s="342"/>
      <c r="D21" s="342"/>
      <c r="E21" s="377"/>
      <c r="F21" s="455"/>
      <c r="G21" s="247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9"/>
    </row>
    <row r="22" spans="1:20" ht="15.6" x14ac:dyDescent="0.3">
      <c r="A22" s="458" t="s">
        <v>586</v>
      </c>
      <c r="B22" s="460" t="s">
        <v>336</v>
      </c>
      <c r="C22" s="342"/>
      <c r="D22" s="342"/>
      <c r="E22" s="377"/>
      <c r="F22" s="246"/>
      <c r="G22" s="249"/>
      <c r="H22" s="250"/>
      <c r="I22" s="246"/>
      <c r="J22" s="246"/>
      <c r="K22" s="250"/>
      <c r="L22" s="246"/>
      <c r="M22" s="246"/>
      <c r="N22" s="250"/>
      <c r="O22" s="246"/>
      <c r="P22" s="250"/>
      <c r="Q22" s="246"/>
      <c r="R22" s="246"/>
      <c r="S22" s="246"/>
      <c r="T22" s="459">
        <f>F22-SUM(H22:S22)</f>
        <v>0</v>
      </c>
    </row>
    <row r="23" spans="1:20" ht="15.6" x14ac:dyDescent="0.3">
      <c r="A23" s="458"/>
      <c r="B23" s="394"/>
      <c r="C23" s="342"/>
      <c r="D23" s="342"/>
      <c r="E23" s="377"/>
      <c r="F23" s="455"/>
      <c r="G23" s="461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9"/>
    </row>
    <row r="24" spans="1:20" ht="21" customHeight="1" thickBot="1" x14ac:dyDescent="0.35">
      <c r="A24" s="462"/>
      <c r="B24" s="647" t="s">
        <v>576</v>
      </c>
      <c r="C24" s="648"/>
      <c r="D24" s="648"/>
      <c r="E24" s="649"/>
      <c r="F24" s="463">
        <f t="shared" ref="F24:T24" si="2">SUM(F8:F22)</f>
        <v>0</v>
      </c>
      <c r="G24" s="464"/>
      <c r="H24" s="463">
        <f t="shared" si="2"/>
        <v>0</v>
      </c>
      <c r="I24" s="463">
        <f t="shared" si="2"/>
        <v>0</v>
      </c>
      <c r="J24" s="463">
        <f t="shared" si="2"/>
        <v>0</v>
      </c>
      <c r="K24" s="463">
        <f t="shared" si="2"/>
        <v>0</v>
      </c>
      <c r="L24" s="463">
        <f t="shared" si="2"/>
        <v>0</v>
      </c>
      <c r="M24" s="463">
        <f t="shared" si="2"/>
        <v>0</v>
      </c>
      <c r="N24" s="463">
        <f t="shared" si="2"/>
        <v>0</v>
      </c>
      <c r="O24" s="463">
        <f t="shared" si="2"/>
        <v>0</v>
      </c>
      <c r="P24" s="463">
        <f t="shared" si="2"/>
        <v>0</v>
      </c>
      <c r="Q24" s="463">
        <f t="shared" si="2"/>
        <v>0</v>
      </c>
      <c r="R24" s="463">
        <f t="shared" si="2"/>
        <v>0</v>
      </c>
      <c r="S24" s="463">
        <f t="shared" si="2"/>
        <v>0</v>
      </c>
      <c r="T24" s="463">
        <f t="shared" si="2"/>
        <v>0</v>
      </c>
    </row>
    <row r="25" spans="1:20" ht="16.8" thickTop="1" thickBot="1" x14ac:dyDescent="0.35">
      <c r="B25" s="465" t="s">
        <v>337</v>
      </c>
      <c r="D25" s="342"/>
      <c r="E25" s="342"/>
      <c r="F25" s="466"/>
      <c r="G25" s="342"/>
    </row>
    <row r="26" spans="1:20" ht="16.2" thickTop="1" x14ac:dyDescent="0.3">
      <c r="B26" s="468" t="s">
        <v>585</v>
      </c>
    </row>
    <row r="27" spans="1:20" ht="15.6" x14ac:dyDescent="0.3">
      <c r="B27" s="416" t="s">
        <v>338</v>
      </c>
    </row>
  </sheetData>
  <sheetProtection algorithmName="SHA-512" hashValue="Ut0fCh+WRrZC8eh5OSXVwgt5VxwWDcXGqBfX4Fnq/qxXqcunaHdTvv/WGjsgU9t0Q382fY0An/Gu0hBe9r2Okw==" saltValue="HhpNnVyyKJW2i51xD+fWSg==" spinCount="100000" sheet="1" objects="1" scenarios="1"/>
  <mergeCells count="5">
    <mergeCell ref="B3:D3"/>
    <mergeCell ref="H3:J3"/>
    <mergeCell ref="B4:C4"/>
    <mergeCell ref="H4:J4"/>
    <mergeCell ref="B24:E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1908-E277-40DB-8C2E-61A3FF8FACF6}">
  <dimension ref="A1:AE102"/>
  <sheetViews>
    <sheetView zoomScale="70" zoomScaleNormal="70" workbookViewId="0">
      <selection activeCell="J4" sqref="J4:N4"/>
    </sheetView>
  </sheetViews>
  <sheetFormatPr defaultColWidth="8.88671875" defaultRowHeight="15.6" x14ac:dyDescent="0.3"/>
  <cols>
    <col min="1" max="1" width="17.6640625" style="337" customWidth="1"/>
    <col min="2" max="2" width="19.33203125" style="434" customWidth="1"/>
    <col min="3" max="3" width="2.109375" style="342" customWidth="1"/>
    <col min="4" max="5" width="2.88671875" style="342" customWidth="1"/>
    <col min="6" max="6" width="17.44140625" style="342" customWidth="1"/>
    <col min="7" max="7" width="46.6640625" style="342" customWidth="1"/>
    <col min="8" max="8" width="2.88671875" style="342" customWidth="1"/>
    <col min="9" max="9" width="53.109375" style="342" customWidth="1"/>
    <col min="10" max="13" width="1.5546875" style="342" customWidth="1"/>
    <col min="14" max="14" width="64.44140625" style="342" customWidth="1"/>
    <col min="15" max="15" width="1.44140625" style="342" customWidth="1"/>
    <col min="16" max="16" width="11" style="342" customWidth="1"/>
    <col min="17" max="17" width="3.44140625" style="342" customWidth="1"/>
    <col min="18" max="18" width="14.109375" style="342" customWidth="1"/>
    <col min="19" max="19" width="83.109375" style="342" customWidth="1"/>
    <col min="20" max="20" width="12.109375" style="342" customWidth="1"/>
    <col min="21" max="16384" width="8.88671875" style="342"/>
  </cols>
  <sheetData>
    <row r="1" spans="1:31" s="331" customFormat="1" ht="18" x14ac:dyDescent="0.35">
      <c r="A1" s="328"/>
      <c r="B1" s="329" t="s">
        <v>226</v>
      </c>
      <c r="C1" s="330" t="s">
        <v>226</v>
      </c>
      <c r="J1" s="700" t="str">
        <f>Bilan!H1</f>
        <v xml:space="preserve"> RAPPORT CONSOLIDÉ SUR LE RATIO DE FLUX DE TRÉSORERIE NETS CUMULATIFS (NCCF)</v>
      </c>
      <c r="K1" s="701"/>
      <c r="L1" s="701"/>
      <c r="M1" s="701"/>
      <c r="N1" s="701"/>
      <c r="O1" s="701"/>
      <c r="P1" s="701"/>
      <c r="Q1" s="701"/>
      <c r="R1" s="701"/>
      <c r="S1" s="330"/>
    </row>
    <row r="2" spans="1:31" s="331" customFormat="1" x14ac:dyDescent="0.3">
      <c r="A2" s="328"/>
      <c r="B2" s="329"/>
    </row>
    <row r="3" spans="1:31" s="331" customFormat="1" ht="18" x14ac:dyDescent="0.35">
      <c r="A3" s="328"/>
      <c r="B3" s="622" t="s">
        <v>226</v>
      </c>
      <c r="C3" s="622"/>
      <c r="D3" s="622"/>
      <c r="E3" s="622"/>
      <c r="F3" s="332"/>
      <c r="J3" s="702" t="str">
        <f>'Actifs liquides non grevés'!H3</f>
        <v>Indiquez ici le nom de la caisse</v>
      </c>
      <c r="K3" s="702"/>
      <c r="L3" s="702"/>
      <c r="M3" s="702"/>
      <c r="N3" s="702"/>
      <c r="O3" s="333"/>
      <c r="P3" s="333"/>
      <c r="Q3" s="333"/>
      <c r="R3" s="333"/>
      <c r="S3" s="333"/>
    </row>
    <row r="4" spans="1:31" s="331" customFormat="1" ht="18" x14ac:dyDescent="0.35">
      <c r="A4" s="328"/>
      <c r="B4" s="622" t="s">
        <v>226</v>
      </c>
      <c r="C4" s="622"/>
      <c r="D4" s="622"/>
      <c r="E4" s="330"/>
      <c r="F4" s="330"/>
      <c r="J4" s="702" t="str">
        <f>'Actifs liquides non grevés'!H4</f>
        <v>Indiquez ici la date du rapport</v>
      </c>
      <c r="K4" s="702"/>
      <c r="L4" s="702"/>
      <c r="M4" s="702"/>
      <c r="N4" s="702"/>
      <c r="O4" s="333"/>
      <c r="P4" s="333"/>
      <c r="Q4" s="333"/>
      <c r="R4" s="333"/>
      <c r="S4" s="333"/>
    </row>
    <row r="5" spans="1:31" s="331" customFormat="1" x14ac:dyDescent="0.3">
      <c r="A5" s="328"/>
      <c r="B5" s="329"/>
      <c r="I5" s="334"/>
      <c r="J5" s="677" t="s">
        <v>226</v>
      </c>
      <c r="K5" s="677"/>
      <c r="L5" s="677"/>
      <c r="M5" s="677"/>
      <c r="N5" s="677"/>
      <c r="O5" s="335"/>
      <c r="P5" s="335"/>
      <c r="Q5" s="335"/>
      <c r="R5" s="335"/>
      <c r="S5" s="335" t="s">
        <v>226</v>
      </c>
    </row>
    <row r="6" spans="1:31" s="336" customFormat="1" ht="31.2" x14ac:dyDescent="0.3">
      <c r="A6" s="563" t="s">
        <v>260</v>
      </c>
      <c r="B6" s="561" t="s">
        <v>589</v>
      </c>
      <c r="C6" s="703" t="s">
        <v>341</v>
      </c>
      <c r="D6" s="704"/>
      <c r="E6" s="704"/>
      <c r="F6" s="704"/>
      <c r="G6" s="705"/>
      <c r="H6" s="681" t="s">
        <v>342</v>
      </c>
      <c r="I6" s="682"/>
      <c r="J6" s="682"/>
      <c r="K6" s="682"/>
      <c r="L6" s="682"/>
      <c r="M6" s="682"/>
      <c r="N6" s="682"/>
      <c r="O6" s="682"/>
      <c r="P6" s="682"/>
      <c r="Q6" s="682"/>
      <c r="R6" s="682"/>
      <c r="S6" s="683"/>
    </row>
    <row r="7" spans="1:31" ht="15.6" customHeight="1" x14ac:dyDescent="0.3">
      <c r="B7" s="338"/>
      <c r="C7" s="339"/>
      <c r="D7" s="340"/>
      <c r="E7" s="340"/>
      <c r="F7" s="340"/>
      <c r="G7" s="341"/>
      <c r="H7" s="684" t="s">
        <v>343</v>
      </c>
      <c r="I7" s="685"/>
      <c r="J7" s="685"/>
      <c r="K7" s="685"/>
      <c r="L7" s="685"/>
      <c r="M7" s="685"/>
      <c r="N7" s="686"/>
      <c r="O7" s="690" t="s">
        <v>344</v>
      </c>
      <c r="P7" s="691"/>
      <c r="Q7" s="691"/>
      <c r="R7" s="692"/>
      <c r="S7" s="696" t="s">
        <v>593</v>
      </c>
    </row>
    <row r="8" spans="1:31" x14ac:dyDescent="0.3">
      <c r="B8" s="343"/>
      <c r="C8" s="344" t="s">
        <v>262</v>
      </c>
      <c r="D8" s="337"/>
      <c r="E8" s="337"/>
      <c r="F8" s="337"/>
      <c r="G8" s="345"/>
      <c r="H8" s="687"/>
      <c r="I8" s="688"/>
      <c r="J8" s="688"/>
      <c r="K8" s="688"/>
      <c r="L8" s="688"/>
      <c r="M8" s="688"/>
      <c r="N8" s="689"/>
      <c r="O8" s="693"/>
      <c r="P8" s="694"/>
      <c r="Q8" s="694"/>
      <c r="R8" s="695"/>
      <c r="S8" s="697"/>
      <c r="W8" s="706"/>
      <c r="X8" s="707"/>
      <c r="Y8" s="707"/>
      <c r="Z8" s="707"/>
      <c r="AA8" s="707"/>
      <c r="AB8" s="707"/>
      <c r="AC8" s="707"/>
      <c r="AD8" s="707"/>
      <c r="AE8" s="707"/>
    </row>
    <row r="9" spans="1:31" s="337" customFormat="1" x14ac:dyDescent="0.3">
      <c r="B9" s="343"/>
      <c r="C9" s="346"/>
      <c r="G9" s="345"/>
      <c r="H9" s="347"/>
      <c r="N9" s="341"/>
      <c r="O9" s="347"/>
      <c r="R9" s="345"/>
      <c r="S9" s="348"/>
    </row>
    <row r="10" spans="1:31" s="337" customFormat="1" x14ac:dyDescent="0.3">
      <c r="B10" s="343"/>
      <c r="C10" s="346"/>
      <c r="G10" s="345"/>
      <c r="H10" s="347"/>
      <c r="N10" s="345"/>
      <c r="O10" s="347"/>
      <c r="R10" s="345"/>
      <c r="S10" s="348"/>
    </row>
    <row r="11" spans="1:31" s="337" customFormat="1" ht="31.2" customHeight="1" x14ac:dyDescent="0.3">
      <c r="A11" s="349" t="s">
        <v>236</v>
      </c>
      <c r="B11" s="350" t="s">
        <v>532</v>
      </c>
      <c r="C11" s="346"/>
      <c r="D11" s="716" t="s">
        <v>345</v>
      </c>
      <c r="E11" s="717"/>
      <c r="F11" s="717"/>
      <c r="G11" s="718"/>
      <c r="H11" s="351"/>
      <c r="I11" s="708" t="s">
        <v>346</v>
      </c>
      <c r="J11" s="709"/>
      <c r="K11" s="709"/>
      <c r="L11" s="709"/>
      <c r="M11" s="709"/>
      <c r="N11" s="710"/>
      <c r="O11" s="347"/>
      <c r="R11" s="345"/>
      <c r="S11" s="348"/>
    </row>
    <row r="12" spans="1:31" s="337" customFormat="1" x14ac:dyDescent="0.3">
      <c r="A12" s="352"/>
      <c r="B12" s="353"/>
      <c r="C12" s="346"/>
      <c r="D12" s="354"/>
      <c r="E12" s="355"/>
      <c r="F12" s="355"/>
      <c r="G12" s="356"/>
      <c r="H12" s="351"/>
      <c r="I12" s="355"/>
      <c r="J12" s="355"/>
      <c r="K12" s="355"/>
      <c r="L12" s="355"/>
      <c r="M12" s="355"/>
      <c r="N12" s="356"/>
      <c r="O12" s="347"/>
      <c r="R12" s="345"/>
      <c r="S12" s="348"/>
    </row>
    <row r="13" spans="1:31" s="337" customFormat="1" x14ac:dyDescent="0.3">
      <c r="A13" s="352"/>
      <c r="B13" s="353"/>
      <c r="C13" s="347"/>
      <c r="D13" s="357" t="s">
        <v>264</v>
      </c>
      <c r="E13" s="355"/>
      <c r="F13" s="355"/>
      <c r="G13" s="356"/>
      <c r="H13" s="351"/>
      <c r="I13" s="355"/>
      <c r="J13" s="355"/>
      <c r="K13" s="355"/>
      <c r="L13" s="355"/>
      <c r="M13" s="355"/>
      <c r="N13" s="356"/>
      <c r="O13" s="347"/>
      <c r="R13" s="345"/>
      <c r="S13" s="348"/>
    </row>
    <row r="14" spans="1:31" s="337" customFormat="1" x14ac:dyDescent="0.3">
      <c r="A14" s="358">
        <v>11</v>
      </c>
      <c r="B14" s="359" t="s">
        <v>579</v>
      </c>
      <c r="C14" s="347"/>
      <c r="D14" s="355"/>
      <c r="E14" s="360" t="s">
        <v>266</v>
      </c>
      <c r="F14" s="355"/>
      <c r="G14" s="356"/>
      <c r="H14" s="351"/>
      <c r="I14" s="361" t="s">
        <v>348</v>
      </c>
      <c r="J14" s="355"/>
      <c r="K14" s="355"/>
      <c r="L14" s="355"/>
      <c r="M14" s="355"/>
      <c r="N14" s="356"/>
      <c r="O14" s="347"/>
      <c r="R14" s="345"/>
      <c r="S14" s="348"/>
    </row>
    <row r="15" spans="1:31" s="337" customFormat="1" x14ac:dyDescent="0.3">
      <c r="A15" s="358">
        <v>11</v>
      </c>
      <c r="B15" s="359" t="s">
        <v>534</v>
      </c>
      <c r="C15" s="347"/>
      <c r="D15" s="355"/>
      <c r="E15" s="360" t="s">
        <v>265</v>
      </c>
      <c r="F15" s="355"/>
      <c r="G15" s="356"/>
      <c r="H15" s="351"/>
      <c r="I15" s="355" t="s">
        <v>347</v>
      </c>
      <c r="J15" s="355"/>
      <c r="K15" s="355"/>
      <c r="L15" s="355"/>
      <c r="M15" s="355"/>
      <c r="N15" s="356"/>
      <c r="O15" s="347"/>
      <c r="R15" s="345"/>
      <c r="S15" s="348"/>
    </row>
    <row r="16" spans="1:31" s="337" customFormat="1" x14ac:dyDescent="0.3">
      <c r="A16" s="362"/>
      <c r="B16" s="363"/>
      <c r="C16" s="347"/>
      <c r="D16" s="355"/>
      <c r="E16" s="355"/>
      <c r="F16" s="355"/>
      <c r="G16" s="356"/>
      <c r="H16" s="351"/>
      <c r="I16" s="355"/>
      <c r="J16" s="355"/>
      <c r="K16" s="355"/>
      <c r="L16" s="355"/>
      <c r="M16" s="355"/>
      <c r="N16" s="356"/>
      <c r="O16" s="347"/>
      <c r="R16" s="345"/>
      <c r="S16" s="348"/>
    </row>
    <row r="17" spans="1:19" s="367" customFormat="1" ht="30" customHeight="1" x14ac:dyDescent="0.3">
      <c r="A17" s="364"/>
      <c r="B17" s="365" t="s">
        <v>539</v>
      </c>
      <c r="C17" s="366"/>
      <c r="D17" s="654" t="s">
        <v>318</v>
      </c>
      <c r="E17" s="654"/>
      <c r="F17" s="654"/>
      <c r="G17" s="655"/>
      <c r="H17" s="351"/>
      <c r="I17" s="678" t="s">
        <v>348</v>
      </c>
      <c r="J17" s="698"/>
      <c r="K17" s="698"/>
      <c r="L17" s="698"/>
      <c r="M17" s="698"/>
      <c r="N17" s="699"/>
      <c r="O17" s="366"/>
      <c r="R17" s="368"/>
      <c r="S17" s="369"/>
    </row>
    <row r="18" spans="1:19" s="337" customFormat="1" x14ac:dyDescent="0.3">
      <c r="A18" s="362"/>
      <c r="B18" s="370"/>
      <c r="C18" s="347"/>
      <c r="D18" s="371"/>
      <c r="E18" s="355"/>
      <c r="F18" s="355"/>
      <c r="G18" s="356"/>
      <c r="H18" s="351"/>
      <c r="I18" s="355"/>
      <c r="J18" s="355"/>
      <c r="K18" s="355"/>
      <c r="L18" s="355"/>
      <c r="M18" s="355"/>
      <c r="N18" s="356"/>
      <c r="O18" s="347"/>
      <c r="R18" s="345"/>
      <c r="S18" s="348"/>
    </row>
    <row r="19" spans="1:19" s="367" customFormat="1" ht="34.799999999999997" customHeight="1" x14ac:dyDescent="0.3">
      <c r="A19" s="364"/>
      <c r="B19" s="365" t="s">
        <v>540</v>
      </c>
      <c r="C19" s="366"/>
      <c r="D19" s="371" t="s">
        <v>319</v>
      </c>
      <c r="E19" s="355"/>
      <c r="F19" s="355"/>
      <c r="G19" s="356"/>
      <c r="H19" s="351"/>
      <c r="I19" s="678" t="s">
        <v>349</v>
      </c>
      <c r="J19" s="679"/>
      <c r="K19" s="679"/>
      <c r="L19" s="679"/>
      <c r="M19" s="679"/>
      <c r="N19" s="680"/>
      <c r="O19" s="366"/>
      <c r="R19" s="368"/>
      <c r="S19" s="369"/>
    </row>
    <row r="20" spans="1:19" s="337" customFormat="1" x14ac:dyDescent="0.3">
      <c r="A20" s="362"/>
      <c r="B20" s="370"/>
      <c r="C20" s="347"/>
      <c r="D20" s="360"/>
      <c r="E20" s="355"/>
      <c r="F20" s="355"/>
      <c r="G20" s="356"/>
      <c r="H20" s="351"/>
      <c r="I20" s="678"/>
      <c r="J20" s="698"/>
      <c r="K20" s="698"/>
      <c r="L20" s="698"/>
      <c r="M20" s="698"/>
      <c r="N20" s="699"/>
      <c r="O20" s="347"/>
      <c r="R20" s="345"/>
      <c r="S20" s="348"/>
    </row>
    <row r="21" spans="1:19" s="337" customFormat="1" ht="15.6" customHeight="1" x14ac:dyDescent="0.3">
      <c r="A21" s="372" t="s">
        <v>229</v>
      </c>
      <c r="B21" s="372" t="s">
        <v>580</v>
      </c>
      <c r="C21" s="347"/>
      <c r="D21" s="373" t="s">
        <v>267</v>
      </c>
      <c r="E21" s="355"/>
      <c r="F21" s="355"/>
      <c r="G21" s="356"/>
      <c r="H21" s="351"/>
      <c r="I21" s="711" t="s">
        <v>350</v>
      </c>
      <c r="J21" s="712"/>
      <c r="K21" s="712"/>
      <c r="L21" s="712"/>
      <c r="M21" s="712"/>
      <c r="N21" s="713"/>
      <c r="O21" s="347"/>
      <c r="R21" s="345"/>
      <c r="S21" s="348"/>
    </row>
    <row r="22" spans="1:19" s="337" customFormat="1" x14ac:dyDescent="0.3">
      <c r="A22" s="352"/>
      <c r="B22" s="347"/>
      <c r="C22" s="347"/>
      <c r="D22" s="354"/>
      <c r="E22" s="355"/>
      <c r="F22" s="355"/>
      <c r="G22" s="356"/>
      <c r="H22" s="351"/>
      <c r="I22" s="355"/>
      <c r="J22" s="355"/>
      <c r="K22" s="355"/>
      <c r="L22" s="355"/>
      <c r="M22" s="355"/>
      <c r="N22" s="356"/>
      <c r="O22" s="347"/>
      <c r="R22" s="345"/>
      <c r="S22" s="348"/>
    </row>
    <row r="23" spans="1:19" s="337" customFormat="1" x14ac:dyDescent="0.3">
      <c r="A23" s="352">
        <v>14</v>
      </c>
      <c r="B23" s="374" t="s">
        <v>542</v>
      </c>
      <c r="C23" s="347"/>
      <c r="D23" s="357" t="s">
        <v>268</v>
      </c>
      <c r="E23" s="355"/>
      <c r="F23" s="355"/>
      <c r="G23" s="356"/>
      <c r="H23" s="351"/>
      <c r="I23" s="660" t="s">
        <v>351</v>
      </c>
      <c r="J23" s="698"/>
      <c r="K23" s="698"/>
      <c r="L23" s="698"/>
      <c r="M23" s="698"/>
      <c r="N23" s="699"/>
      <c r="O23" s="347"/>
      <c r="R23" s="345"/>
      <c r="S23" s="348"/>
    </row>
    <row r="24" spans="1:19" s="337" customFormat="1" x14ac:dyDescent="0.3">
      <c r="A24" s="352"/>
      <c r="B24" s="347"/>
      <c r="C24" s="347"/>
      <c r="D24" s="355"/>
      <c r="E24" s="355"/>
      <c r="F24" s="355"/>
      <c r="G24" s="356"/>
      <c r="H24" s="351"/>
      <c r="I24" s="355"/>
      <c r="J24" s="355"/>
      <c r="K24" s="355"/>
      <c r="L24" s="355"/>
      <c r="M24" s="355"/>
      <c r="N24" s="356"/>
      <c r="O24" s="347"/>
      <c r="R24" s="345"/>
      <c r="S24" s="348"/>
    </row>
    <row r="25" spans="1:19" s="337" customFormat="1" x14ac:dyDescent="0.3">
      <c r="A25" s="352">
        <v>15</v>
      </c>
      <c r="B25" s="375"/>
      <c r="C25" s="347"/>
      <c r="D25" s="376" t="s">
        <v>269</v>
      </c>
      <c r="E25" s="342"/>
      <c r="F25" s="355"/>
      <c r="G25" s="356"/>
      <c r="H25" s="351"/>
      <c r="I25" s="360" t="s">
        <v>352</v>
      </c>
      <c r="J25" s="342"/>
      <c r="K25" s="342"/>
      <c r="L25" s="342"/>
      <c r="M25" s="342"/>
      <c r="N25" s="377"/>
      <c r="O25" s="347"/>
      <c r="R25" s="345"/>
      <c r="S25" s="348"/>
    </row>
    <row r="26" spans="1:19" s="337" customFormat="1" x14ac:dyDescent="0.3">
      <c r="A26" s="374" t="s">
        <v>230</v>
      </c>
      <c r="B26" s="374" t="s">
        <v>543</v>
      </c>
      <c r="C26" s="347"/>
      <c r="D26" s="342"/>
      <c r="E26" s="337" t="s">
        <v>270</v>
      </c>
      <c r="F26" s="378"/>
      <c r="G26" s="379"/>
      <c r="H26" s="355"/>
      <c r="I26" s="636" t="s">
        <v>577</v>
      </c>
      <c r="J26" s="645"/>
      <c r="K26" s="645"/>
      <c r="L26" s="645"/>
      <c r="M26" s="645"/>
      <c r="N26" s="662"/>
      <c r="O26" s="347"/>
      <c r="R26" s="345"/>
      <c r="S26" s="348"/>
    </row>
    <row r="27" spans="1:19" s="337" customFormat="1" ht="51" customHeight="1" x14ac:dyDescent="0.3">
      <c r="A27" s="374" t="s">
        <v>230</v>
      </c>
      <c r="B27" s="374" t="s">
        <v>544</v>
      </c>
      <c r="C27" s="347"/>
      <c r="D27" s="342"/>
      <c r="E27" s="337" t="s">
        <v>271</v>
      </c>
      <c r="F27" s="355"/>
      <c r="G27" s="356"/>
      <c r="H27" s="351"/>
      <c r="I27" s="663" t="s">
        <v>578</v>
      </c>
      <c r="J27" s="664"/>
      <c r="K27" s="664"/>
      <c r="L27" s="664"/>
      <c r="M27" s="664"/>
      <c r="N27" s="665"/>
      <c r="O27" s="347"/>
      <c r="R27" s="345"/>
      <c r="S27" s="348"/>
    </row>
    <row r="28" spans="1:19" s="367" customFormat="1" x14ac:dyDescent="0.3">
      <c r="A28" s="380"/>
      <c r="B28" s="381" t="s">
        <v>545</v>
      </c>
      <c r="C28" s="366"/>
      <c r="D28" s="355"/>
      <c r="E28" s="660" t="s">
        <v>523</v>
      </c>
      <c r="F28" s="660"/>
      <c r="G28" s="661"/>
      <c r="H28" s="351"/>
      <c r="I28" s="355" t="s">
        <v>522</v>
      </c>
      <c r="J28" s="282"/>
      <c r="K28" s="282"/>
      <c r="L28" s="282"/>
      <c r="M28" s="282"/>
      <c r="N28" s="382"/>
      <c r="O28" s="366"/>
      <c r="R28" s="368"/>
      <c r="S28" s="369"/>
    </row>
    <row r="29" spans="1:19" s="367" customFormat="1" x14ac:dyDescent="0.3">
      <c r="A29" s="380"/>
      <c r="B29" s="381" t="s">
        <v>546</v>
      </c>
      <c r="C29" s="366"/>
      <c r="D29" s="355"/>
      <c r="E29" s="660" t="s">
        <v>524</v>
      </c>
      <c r="F29" s="660"/>
      <c r="G29" s="661"/>
      <c r="H29" s="351"/>
      <c r="I29" s="355" t="s">
        <v>525</v>
      </c>
      <c r="J29" s="282"/>
      <c r="K29" s="282"/>
      <c r="L29" s="282"/>
      <c r="M29" s="282"/>
      <c r="N29" s="382"/>
      <c r="O29" s="366"/>
      <c r="R29" s="368"/>
      <c r="S29" s="369"/>
    </row>
    <row r="30" spans="1:19" s="337" customFormat="1" x14ac:dyDescent="0.3">
      <c r="A30" s="383"/>
      <c r="B30" s="374"/>
      <c r="C30" s="347"/>
      <c r="D30" s="355"/>
      <c r="E30" s="355"/>
      <c r="F30" s="355"/>
      <c r="G30" s="356"/>
      <c r="H30" s="351"/>
      <c r="I30" s="384"/>
      <c r="J30" s="282"/>
      <c r="K30" s="282"/>
      <c r="L30" s="282"/>
      <c r="M30" s="282"/>
      <c r="N30" s="382"/>
      <c r="O30" s="347"/>
      <c r="R30" s="345"/>
      <c r="S30" s="348"/>
    </row>
    <row r="31" spans="1:19" s="337" customFormat="1" x14ac:dyDescent="0.3">
      <c r="A31" s="352">
        <v>21</v>
      </c>
      <c r="B31" s="374" t="s">
        <v>547</v>
      </c>
      <c r="C31" s="347"/>
      <c r="D31" s="355"/>
      <c r="E31" s="342" t="s">
        <v>353</v>
      </c>
      <c r="F31" s="355"/>
      <c r="G31" s="356"/>
      <c r="H31" s="351"/>
      <c r="I31" s="360" t="s">
        <v>355</v>
      </c>
      <c r="J31" s="282"/>
      <c r="K31" s="282"/>
      <c r="L31" s="282"/>
      <c r="M31" s="282"/>
      <c r="N31" s="382"/>
      <c r="O31" s="347"/>
      <c r="R31" s="345"/>
      <c r="S31" s="348"/>
    </row>
    <row r="32" spans="1:19" s="337" customFormat="1" x14ac:dyDescent="0.3">
      <c r="A32" s="352"/>
      <c r="B32" s="375"/>
      <c r="C32" s="347"/>
      <c r="D32" s="355"/>
      <c r="E32" s="342"/>
      <c r="F32" s="355"/>
      <c r="G32" s="356"/>
      <c r="H32" s="351"/>
      <c r="I32" s="360"/>
      <c r="J32" s="355"/>
      <c r="K32" s="355"/>
      <c r="L32" s="355"/>
      <c r="M32" s="355"/>
      <c r="N32" s="356"/>
      <c r="O32" s="347"/>
      <c r="R32" s="345"/>
      <c r="S32" s="348"/>
    </row>
    <row r="33" spans="1:19" s="337" customFormat="1" ht="46.8" customHeight="1" x14ac:dyDescent="0.3">
      <c r="A33" s="352">
        <v>22</v>
      </c>
      <c r="B33" s="374" t="s">
        <v>548</v>
      </c>
      <c r="C33" s="347"/>
      <c r="D33" s="355"/>
      <c r="E33" s="342" t="s">
        <v>354</v>
      </c>
      <c r="F33" s="355"/>
      <c r="G33" s="356"/>
      <c r="H33" s="351"/>
      <c r="I33" s="666" t="s">
        <v>356</v>
      </c>
      <c r="J33" s="666"/>
      <c r="K33" s="666"/>
      <c r="L33" s="666"/>
      <c r="M33" s="666"/>
      <c r="N33" s="667"/>
      <c r="O33" s="347"/>
      <c r="R33" s="345"/>
      <c r="S33" s="348"/>
    </row>
    <row r="34" spans="1:19" s="337" customFormat="1" x14ac:dyDescent="0.3">
      <c r="A34" s="352"/>
      <c r="B34" s="347"/>
      <c r="C34" s="347"/>
      <c r="D34" s="355"/>
      <c r="E34" s="342" t="s">
        <v>226</v>
      </c>
      <c r="F34" s="355"/>
      <c r="G34" s="356"/>
      <c r="H34" s="351"/>
      <c r="I34" s="360"/>
      <c r="J34" s="355"/>
      <c r="K34" s="355"/>
      <c r="L34" s="355"/>
      <c r="M34" s="355"/>
      <c r="N34" s="356"/>
      <c r="O34" s="347"/>
      <c r="R34" s="345"/>
      <c r="S34" s="348"/>
    </row>
    <row r="35" spans="1:19" s="337" customFormat="1" x14ac:dyDescent="0.3">
      <c r="A35" s="352">
        <v>23</v>
      </c>
      <c r="B35" s="374" t="s">
        <v>549</v>
      </c>
      <c r="C35" s="347"/>
      <c r="D35" s="355"/>
      <c r="E35" s="342" t="s">
        <v>274</v>
      </c>
      <c r="F35" s="355"/>
      <c r="G35" s="356"/>
      <c r="H35" s="351"/>
      <c r="I35" s="360" t="s">
        <v>357</v>
      </c>
      <c r="J35" s="355"/>
      <c r="K35" s="355"/>
      <c r="L35" s="355"/>
      <c r="M35" s="355"/>
      <c r="N35" s="356"/>
      <c r="O35" s="347"/>
      <c r="R35" s="345"/>
      <c r="S35" s="348"/>
    </row>
    <row r="36" spans="1:19" s="337" customFormat="1" x14ac:dyDescent="0.3">
      <c r="B36" s="347"/>
      <c r="C36" s="347"/>
      <c r="D36" s="355"/>
      <c r="E36" s="355"/>
      <c r="F36" s="355"/>
      <c r="G36" s="356"/>
      <c r="H36" s="351"/>
      <c r="I36" s="361"/>
      <c r="J36" s="355"/>
      <c r="K36" s="355"/>
      <c r="L36" s="355"/>
      <c r="M36" s="355"/>
      <c r="N36" s="356"/>
      <c r="O36" s="347"/>
      <c r="R36" s="345"/>
      <c r="S36" s="348"/>
    </row>
    <row r="37" spans="1:19" s="337" customFormat="1" x14ac:dyDescent="0.3">
      <c r="B37" s="347"/>
      <c r="C37" s="347"/>
      <c r="D37" s="357" t="s">
        <v>275</v>
      </c>
      <c r="E37" s="355"/>
      <c r="F37" s="355"/>
      <c r="G37" s="356"/>
      <c r="H37" s="351"/>
      <c r="I37" s="360" t="s">
        <v>352</v>
      </c>
      <c r="J37" s="342"/>
      <c r="K37" s="342"/>
      <c r="L37" s="342"/>
      <c r="M37" s="342"/>
      <c r="N37" s="377"/>
      <c r="O37" s="347"/>
      <c r="R37" s="345"/>
      <c r="S37" s="348"/>
    </row>
    <row r="38" spans="1:19" s="337" customFormat="1" x14ac:dyDescent="0.3">
      <c r="A38" s="374">
        <v>24</v>
      </c>
      <c r="B38" s="374" t="s">
        <v>543</v>
      </c>
      <c r="C38" s="347"/>
      <c r="D38" s="355"/>
      <c r="E38" s="337" t="s">
        <v>277</v>
      </c>
      <c r="H38" s="351"/>
      <c r="I38" s="636" t="s">
        <v>577</v>
      </c>
      <c r="J38" s="645"/>
      <c r="K38" s="645"/>
      <c r="L38" s="645"/>
      <c r="M38" s="645"/>
      <c r="N38" s="662"/>
      <c r="O38" s="347"/>
      <c r="R38" s="345"/>
      <c r="S38" s="348"/>
    </row>
    <row r="39" spans="1:19" s="337" customFormat="1" ht="51.6" customHeight="1" x14ac:dyDescent="0.3">
      <c r="A39" s="374">
        <v>24</v>
      </c>
      <c r="B39" s="374" t="s">
        <v>544</v>
      </c>
      <c r="C39" s="347"/>
      <c r="D39" s="355"/>
      <c r="E39" s="337" t="s">
        <v>278</v>
      </c>
      <c r="H39" s="351"/>
      <c r="I39" s="663" t="s">
        <v>578</v>
      </c>
      <c r="J39" s="664"/>
      <c r="K39" s="664"/>
      <c r="L39" s="664"/>
      <c r="M39" s="664"/>
      <c r="N39" s="665"/>
      <c r="O39" s="347"/>
      <c r="R39" s="345"/>
      <c r="S39" s="348"/>
    </row>
    <row r="40" spans="1:19" s="367" customFormat="1" x14ac:dyDescent="0.3">
      <c r="A40" s="380"/>
      <c r="B40" s="381" t="s">
        <v>545</v>
      </c>
      <c r="C40" s="366"/>
      <c r="D40" s="355"/>
      <c r="E40" s="660" t="s">
        <v>527</v>
      </c>
      <c r="F40" s="660"/>
      <c r="G40" s="661"/>
      <c r="H40" s="351"/>
      <c r="I40" s="355" t="s">
        <v>522</v>
      </c>
      <c r="J40" s="282"/>
      <c r="K40" s="282"/>
      <c r="L40" s="282"/>
      <c r="M40" s="282"/>
      <c r="N40" s="382"/>
      <c r="O40" s="366"/>
      <c r="R40" s="368"/>
      <c r="S40" s="369"/>
    </row>
    <row r="41" spans="1:19" s="367" customFormat="1" x14ac:dyDescent="0.3">
      <c r="A41" s="380"/>
      <c r="B41" s="381" t="s">
        <v>546</v>
      </c>
      <c r="C41" s="366"/>
      <c r="D41" s="355"/>
      <c r="E41" s="660" t="s">
        <v>526</v>
      </c>
      <c r="F41" s="660"/>
      <c r="G41" s="661"/>
      <c r="H41" s="351"/>
      <c r="I41" s="355" t="s">
        <v>525</v>
      </c>
      <c r="J41" s="282"/>
      <c r="K41" s="282"/>
      <c r="L41" s="282"/>
      <c r="M41" s="282"/>
      <c r="N41" s="382"/>
      <c r="O41" s="366"/>
      <c r="R41" s="368"/>
      <c r="S41" s="369"/>
    </row>
    <row r="42" spans="1:19" s="337" customFormat="1" x14ac:dyDescent="0.3">
      <c r="B42" s="347"/>
      <c r="C42" s="347"/>
      <c r="D42" s="355"/>
      <c r="E42" s="355"/>
      <c r="F42" s="355"/>
      <c r="G42" s="356"/>
      <c r="H42" s="351"/>
      <c r="I42" s="355"/>
      <c r="J42" s="355"/>
      <c r="K42" s="355"/>
      <c r="L42" s="355"/>
      <c r="M42" s="355"/>
      <c r="N42" s="356"/>
      <c r="O42" s="347"/>
      <c r="R42" s="345"/>
      <c r="S42" s="348"/>
    </row>
    <row r="43" spans="1:19" s="337" customFormat="1" x14ac:dyDescent="0.3">
      <c r="A43" s="352">
        <v>24</v>
      </c>
      <c r="B43" s="374" t="s">
        <v>547</v>
      </c>
      <c r="C43" s="347"/>
      <c r="D43" s="355"/>
      <c r="E43" s="342" t="s">
        <v>353</v>
      </c>
      <c r="F43" s="355"/>
      <c r="G43" s="356"/>
      <c r="H43" s="351"/>
      <c r="I43" s="360" t="s">
        <v>355</v>
      </c>
      <c r="J43" s="355"/>
      <c r="K43" s="355"/>
      <c r="L43" s="355"/>
      <c r="M43" s="355"/>
      <c r="N43" s="356"/>
      <c r="O43" s="347"/>
      <c r="R43" s="345"/>
      <c r="S43" s="348"/>
    </row>
    <row r="44" spans="1:19" s="337" customFormat="1" x14ac:dyDescent="0.3">
      <c r="A44" s="352"/>
      <c r="B44" s="347"/>
      <c r="C44" s="347"/>
      <c r="D44" s="355"/>
      <c r="E44" s="342"/>
      <c r="F44" s="355"/>
      <c r="G44" s="356"/>
      <c r="H44" s="351"/>
      <c r="I44" s="360"/>
      <c r="J44" s="355"/>
      <c r="K44" s="355"/>
      <c r="L44" s="355"/>
      <c r="M44" s="355"/>
      <c r="N44" s="356"/>
      <c r="O44" s="347"/>
      <c r="R44" s="345"/>
      <c r="S44" s="348"/>
    </row>
    <row r="45" spans="1:19" s="337" customFormat="1" ht="34.200000000000003" customHeight="1" x14ac:dyDescent="0.3">
      <c r="A45" s="352">
        <v>24</v>
      </c>
      <c r="B45" s="374" t="s">
        <v>548</v>
      </c>
      <c r="C45" s="347"/>
      <c r="D45" s="355"/>
      <c r="E45" s="342" t="s">
        <v>354</v>
      </c>
      <c r="F45" s="355"/>
      <c r="G45" s="356"/>
      <c r="H45" s="351"/>
      <c r="I45" s="666" t="s">
        <v>356</v>
      </c>
      <c r="J45" s="666"/>
      <c r="K45" s="666"/>
      <c r="L45" s="666"/>
      <c r="M45" s="666"/>
      <c r="N45" s="667"/>
      <c r="O45" s="347"/>
      <c r="R45" s="345"/>
      <c r="S45" s="348"/>
    </row>
    <row r="46" spans="1:19" s="337" customFormat="1" x14ac:dyDescent="0.3">
      <c r="A46" s="352" t="s">
        <v>226</v>
      </c>
      <c r="B46" s="347"/>
      <c r="C46" s="347"/>
      <c r="D46" s="355"/>
      <c r="E46" s="342" t="s">
        <v>226</v>
      </c>
      <c r="F46" s="355"/>
      <c r="G46" s="356"/>
      <c r="H46" s="351"/>
      <c r="I46" s="360"/>
      <c r="J46" s="355"/>
      <c r="K46" s="355"/>
      <c r="L46" s="355"/>
      <c r="M46" s="355"/>
      <c r="N46" s="356"/>
      <c r="O46" s="347"/>
      <c r="R46" s="345"/>
      <c r="S46" s="348"/>
    </row>
    <row r="47" spans="1:19" s="337" customFormat="1" x14ac:dyDescent="0.3">
      <c r="A47" s="352">
        <v>24</v>
      </c>
      <c r="B47" s="374" t="s">
        <v>549</v>
      </c>
      <c r="C47" s="347"/>
      <c r="D47" s="355"/>
      <c r="E47" s="342" t="s">
        <v>274</v>
      </c>
      <c r="F47" s="355"/>
      <c r="G47" s="356"/>
      <c r="H47" s="351"/>
      <c r="I47" s="360" t="s">
        <v>357</v>
      </c>
      <c r="J47" s="355"/>
      <c r="K47" s="355"/>
      <c r="L47" s="355"/>
      <c r="M47" s="355"/>
      <c r="N47" s="356"/>
      <c r="O47" s="347"/>
      <c r="R47" s="345"/>
      <c r="S47" s="348"/>
    </row>
    <row r="48" spans="1:19" s="337" customFormat="1" x14ac:dyDescent="0.3">
      <c r="A48" s="352"/>
      <c r="B48" s="347"/>
      <c r="C48" s="347"/>
      <c r="D48" s="355"/>
      <c r="E48" s="355"/>
      <c r="F48" s="355"/>
      <c r="G48" s="356"/>
      <c r="H48" s="351"/>
      <c r="I48" s="361"/>
      <c r="J48" s="355"/>
      <c r="K48" s="355"/>
      <c r="L48" s="355"/>
      <c r="M48" s="355"/>
      <c r="N48" s="356"/>
      <c r="O48" s="347"/>
      <c r="R48" s="345"/>
      <c r="S48" s="348"/>
    </row>
    <row r="49" spans="1:19" s="390" customFormat="1" x14ac:dyDescent="0.3">
      <c r="A49" s="385"/>
      <c r="B49" s="381" t="s">
        <v>581</v>
      </c>
      <c r="C49" s="386"/>
      <c r="D49" s="387" t="s">
        <v>301</v>
      </c>
      <c r="E49" s="355"/>
      <c r="F49" s="355"/>
      <c r="G49" s="356"/>
      <c r="H49" s="351"/>
      <c r="I49" s="388" t="s">
        <v>528</v>
      </c>
      <c r="J49" s="282"/>
      <c r="K49" s="282"/>
      <c r="L49" s="282"/>
      <c r="M49" s="282"/>
      <c r="N49" s="382"/>
      <c r="O49" s="389"/>
      <c r="R49" s="391"/>
      <c r="S49" s="392"/>
    </row>
    <row r="50" spans="1:19" s="337" customFormat="1" x14ac:dyDescent="0.3">
      <c r="A50" s="352"/>
      <c r="B50" s="347"/>
      <c r="C50" s="347"/>
      <c r="D50" s="355"/>
      <c r="E50" s="355"/>
      <c r="F50" s="355"/>
      <c r="G50" s="356"/>
      <c r="H50" s="351"/>
      <c r="I50" s="355"/>
      <c r="J50" s="355"/>
      <c r="K50" s="355"/>
      <c r="L50" s="355"/>
      <c r="M50" s="355"/>
      <c r="N50" s="356"/>
      <c r="O50" s="347"/>
      <c r="R50" s="345"/>
      <c r="S50" s="348"/>
    </row>
    <row r="51" spans="1:19" s="337" customFormat="1" ht="31.2" x14ac:dyDescent="0.3">
      <c r="A51" s="352" t="s">
        <v>231</v>
      </c>
      <c r="B51" s="375" t="s">
        <v>582</v>
      </c>
      <c r="C51" s="347"/>
      <c r="D51" s="656" t="s">
        <v>302</v>
      </c>
      <c r="E51" s="657"/>
      <c r="F51" s="657"/>
      <c r="G51" s="658"/>
      <c r="H51" s="351"/>
      <c r="I51" s="719" t="s">
        <v>529</v>
      </c>
      <c r="J51" s="719"/>
      <c r="K51" s="719"/>
      <c r="L51" s="719"/>
      <c r="M51" s="719"/>
      <c r="N51" s="720"/>
      <c r="O51" s="347"/>
      <c r="R51" s="345"/>
      <c r="S51" s="348"/>
    </row>
    <row r="52" spans="1:19" x14ac:dyDescent="0.3">
      <c r="B52" s="393"/>
      <c r="C52" s="394"/>
      <c r="G52" s="377"/>
      <c r="H52" s="394"/>
      <c r="I52" s="360"/>
      <c r="N52" s="377"/>
      <c r="O52" s="394"/>
      <c r="R52" s="377"/>
      <c r="S52" s="395"/>
    </row>
    <row r="53" spans="1:19" ht="16.2" thickBot="1" x14ac:dyDescent="0.35">
      <c r="B53" s="626" t="s">
        <v>279</v>
      </c>
      <c r="C53" s="627"/>
      <c r="D53" s="627"/>
      <c r="E53" s="627"/>
      <c r="F53" s="627"/>
      <c r="G53" s="644"/>
      <c r="H53" s="396"/>
      <c r="I53" s="397"/>
      <c r="J53" s="398"/>
      <c r="K53" s="398"/>
      <c r="L53" s="398"/>
      <c r="M53" s="398"/>
      <c r="N53" s="399"/>
      <c r="O53" s="396"/>
      <c r="P53" s="398"/>
      <c r="Q53" s="398"/>
      <c r="R53" s="399"/>
      <c r="S53" s="400"/>
    </row>
    <row r="54" spans="1:19" ht="16.2" thickTop="1" x14ac:dyDescent="0.3">
      <c r="B54" s="375"/>
      <c r="C54" s="394"/>
      <c r="G54" s="377"/>
      <c r="I54" s="360"/>
      <c r="N54" s="377"/>
      <c r="O54" s="394"/>
      <c r="R54" s="377"/>
      <c r="S54" s="395"/>
    </row>
    <row r="55" spans="1:19" x14ac:dyDescent="0.3">
      <c r="B55" s="375" t="s">
        <v>226</v>
      </c>
      <c r="C55" s="401" t="s">
        <v>281</v>
      </c>
      <c r="D55" s="402"/>
      <c r="E55" s="402"/>
      <c r="F55" s="402"/>
      <c r="G55" s="403"/>
      <c r="H55" s="394"/>
      <c r="I55" s="371"/>
      <c r="N55" s="377"/>
      <c r="O55" s="394"/>
      <c r="R55" s="377"/>
      <c r="S55" s="395"/>
    </row>
    <row r="56" spans="1:19" x14ac:dyDescent="0.3">
      <c r="A56" s="404">
        <v>32</v>
      </c>
      <c r="B56" s="375"/>
      <c r="C56" s="405"/>
      <c r="D56" s="406" t="s">
        <v>282</v>
      </c>
      <c r="E56" s="402"/>
      <c r="F56" s="402"/>
      <c r="G56" s="402"/>
      <c r="H56" s="394"/>
      <c r="I56" s="407" t="s">
        <v>358</v>
      </c>
      <c r="N56" s="377"/>
      <c r="O56" s="394"/>
      <c r="R56" s="377"/>
      <c r="S56" s="395"/>
    </row>
    <row r="57" spans="1:19" x14ac:dyDescent="0.3">
      <c r="A57" s="404">
        <v>33</v>
      </c>
      <c r="B57" s="375"/>
      <c r="C57" s="405"/>
      <c r="D57" s="406"/>
      <c r="E57" s="402" t="s">
        <v>283</v>
      </c>
      <c r="F57" s="402"/>
      <c r="G57" s="402"/>
      <c r="H57" s="394"/>
      <c r="I57" s="408"/>
      <c r="N57" s="377"/>
      <c r="O57" s="394"/>
      <c r="R57" s="377"/>
      <c r="S57" s="395"/>
    </row>
    <row r="58" spans="1:19" x14ac:dyDescent="0.3">
      <c r="A58" s="404"/>
      <c r="B58" s="375"/>
      <c r="C58" s="405"/>
      <c r="D58" s="402"/>
      <c r="E58" s="402"/>
      <c r="F58" s="566" t="s">
        <v>284</v>
      </c>
      <c r="G58" s="402"/>
      <c r="H58" s="394"/>
      <c r="I58" s="360"/>
      <c r="N58" s="377"/>
      <c r="O58" s="394"/>
      <c r="R58" s="377"/>
      <c r="S58" s="395"/>
    </row>
    <row r="59" spans="1:19" ht="30" customHeight="1" x14ac:dyDescent="0.3">
      <c r="A59" s="409">
        <v>34</v>
      </c>
      <c r="B59" s="374" t="s">
        <v>551</v>
      </c>
      <c r="C59" s="405"/>
      <c r="D59" s="402"/>
      <c r="E59" s="402"/>
      <c r="F59" s="636" t="s">
        <v>565</v>
      </c>
      <c r="G59" s="659"/>
      <c r="H59" s="394"/>
      <c r="I59" s="410" t="s">
        <v>359</v>
      </c>
      <c r="N59" s="377"/>
      <c r="O59" s="394"/>
      <c r="P59" s="650" t="s">
        <v>363</v>
      </c>
      <c r="Q59" s="651"/>
      <c r="R59" s="652"/>
      <c r="S59" s="395"/>
    </row>
    <row r="60" spans="1:19" ht="31.8" customHeight="1" x14ac:dyDescent="0.3">
      <c r="A60" s="409">
        <v>35</v>
      </c>
      <c r="B60" s="374" t="s">
        <v>552</v>
      </c>
      <c r="C60" s="405"/>
      <c r="D60" s="402"/>
      <c r="E60" s="402"/>
      <c r="F60" s="636" t="s">
        <v>573</v>
      </c>
      <c r="G60" s="659"/>
      <c r="H60" s="394"/>
      <c r="I60" s="410" t="s">
        <v>360</v>
      </c>
      <c r="N60" s="377"/>
      <c r="O60" s="394"/>
      <c r="P60" s="650" t="s">
        <v>364</v>
      </c>
      <c r="Q60" s="651"/>
      <c r="R60" s="652"/>
      <c r="S60" s="395"/>
    </row>
    <row r="61" spans="1:19" ht="15.6" customHeight="1" x14ac:dyDescent="0.3">
      <c r="A61" s="409">
        <v>36</v>
      </c>
      <c r="B61" s="374" t="s">
        <v>553</v>
      </c>
      <c r="C61" s="405"/>
      <c r="D61" s="402"/>
      <c r="E61" s="402"/>
      <c r="F61" s="650" t="s">
        <v>285</v>
      </c>
      <c r="G61" s="653"/>
      <c r="H61" s="394"/>
      <c r="I61" s="410" t="s">
        <v>361</v>
      </c>
      <c r="N61" s="377"/>
      <c r="O61" s="394"/>
      <c r="P61" s="650" t="s">
        <v>363</v>
      </c>
      <c r="Q61" s="651"/>
      <c r="R61" s="652"/>
      <c r="S61" s="395"/>
    </row>
    <row r="62" spans="1:19" ht="15.6" customHeight="1" x14ac:dyDescent="0.3">
      <c r="A62" s="409">
        <v>37</v>
      </c>
      <c r="B62" s="374" t="s">
        <v>554</v>
      </c>
      <c r="C62" s="405"/>
      <c r="D62" s="402"/>
      <c r="E62" s="402"/>
      <c r="F62" s="650" t="s">
        <v>286</v>
      </c>
      <c r="G62" s="653"/>
      <c r="H62" s="394"/>
      <c r="I62" s="410" t="s">
        <v>362</v>
      </c>
      <c r="N62" s="377"/>
      <c r="O62" s="394"/>
      <c r="P62" s="650" t="s">
        <v>364</v>
      </c>
      <c r="Q62" s="651"/>
      <c r="R62" s="652"/>
      <c r="S62" s="395"/>
    </row>
    <row r="63" spans="1:19" ht="15.6" customHeight="1" x14ac:dyDescent="0.3">
      <c r="A63" s="409"/>
      <c r="B63" s="375"/>
      <c r="C63" s="405"/>
      <c r="D63" s="402"/>
      <c r="E63" s="402"/>
      <c r="F63" s="714" t="s">
        <v>287</v>
      </c>
      <c r="G63" s="715"/>
      <c r="H63" s="394"/>
      <c r="I63" s="355"/>
      <c r="N63" s="377"/>
      <c r="O63" s="394"/>
      <c r="P63" s="411"/>
      <c r="R63" s="377"/>
      <c r="S63" s="395"/>
    </row>
    <row r="64" spans="1:19" ht="15.6" customHeight="1" x14ac:dyDescent="0.3">
      <c r="A64" s="409">
        <v>38</v>
      </c>
      <c r="B64" s="374" t="s">
        <v>555</v>
      </c>
      <c r="C64" s="405"/>
      <c r="D64" s="402"/>
      <c r="E64" s="402"/>
      <c r="F64" s="412" t="s">
        <v>288</v>
      </c>
      <c r="G64" s="412"/>
      <c r="H64" s="347"/>
      <c r="I64" s="410" t="s">
        <v>365</v>
      </c>
      <c r="N64" s="377"/>
      <c r="O64" s="394"/>
      <c r="P64" s="650" t="s">
        <v>368</v>
      </c>
      <c r="Q64" s="651"/>
      <c r="R64" s="652"/>
      <c r="S64" s="395"/>
    </row>
    <row r="65" spans="1:20" ht="15.6" customHeight="1" x14ac:dyDescent="0.3">
      <c r="A65" s="409">
        <v>39</v>
      </c>
      <c r="B65" s="374" t="s">
        <v>556</v>
      </c>
      <c r="C65" s="405"/>
      <c r="D65" s="402"/>
      <c r="E65" s="402"/>
      <c r="F65" s="412" t="s">
        <v>289</v>
      </c>
      <c r="G65" s="402"/>
      <c r="H65" s="394"/>
      <c r="I65" s="410" t="s">
        <v>366</v>
      </c>
      <c r="N65" s="377"/>
      <c r="O65" s="394"/>
      <c r="P65" s="650" t="s">
        <v>369</v>
      </c>
      <c r="Q65" s="651"/>
      <c r="R65" s="652"/>
      <c r="S65" s="395"/>
    </row>
    <row r="66" spans="1:20" ht="15.6" customHeight="1" x14ac:dyDescent="0.3">
      <c r="A66" s="409">
        <v>40</v>
      </c>
      <c r="B66" s="374" t="s">
        <v>557</v>
      </c>
      <c r="C66" s="405"/>
      <c r="D66" s="402"/>
      <c r="E66" s="402"/>
      <c r="F66" s="412" t="s">
        <v>290</v>
      </c>
      <c r="G66" s="402"/>
      <c r="H66" s="394"/>
      <c r="I66" s="410" t="s">
        <v>367</v>
      </c>
      <c r="N66" s="377"/>
      <c r="O66" s="394"/>
      <c r="P66" s="650" t="s">
        <v>368</v>
      </c>
      <c r="Q66" s="651"/>
      <c r="R66" s="652"/>
      <c r="S66" s="395"/>
    </row>
    <row r="67" spans="1:20" ht="15.6" customHeight="1" x14ac:dyDescent="0.3">
      <c r="A67" s="409">
        <v>41</v>
      </c>
      <c r="B67" s="374" t="s">
        <v>583</v>
      </c>
      <c r="C67" s="405"/>
      <c r="D67" s="402"/>
      <c r="E67" s="402"/>
      <c r="F67" s="412" t="s">
        <v>291</v>
      </c>
      <c r="G67" s="402"/>
      <c r="H67" s="394"/>
      <c r="I67" s="410" t="s">
        <v>366</v>
      </c>
      <c r="N67" s="377"/>
      <c r="O67" s="394"/>
      <c r="P67" s="650" t="s">
        <v>369</v>
      </c>
      <c r="Q67" s="651"/>
      <c r="R67" s="652"/>
      <c r="S67" s="395"/>
    </row>
    <row r="68" spans="1:20" x14ac:dyDescent="0.3">
      <c r="A68" s="409"/>
      <c r="B68" s="347"/>
      <c r="C68" s="394"/>
      <c r="G68" s="377"/>
      <c r="H68" s="394"/>
      <c r="I68" s="360"/>
      <c r="N68" s="377"/>
      <c r="O68" s="394"/>
      <c r="R68" s="377"/>
      <c r="S68" s="395"/>
    </row>
    <row r="69" spans="1:20" x14ac:dyDescent="0.3">
      <c r="A69" s="409" t="s">
        <v>226</v>
      </c>
      <c r="B69" s="347"/>
      <c r="C69" s="394"/>
      <c r="D69" s="342" t="s">
        <v>226</v>
      </c>
      <c r="E69" s="413" t="s">
        <v>292</v>
      </c>
      <c r="G69" s="377"/>
      <c r="H69" s="394"/>
      <c r="I69" s="360"/>
      <c r="N69" s="377"/>
      <c r="O69" s="394"/>
      <c r="R69" s="377"/>
      <c r="S69" s="395"/>
    </row>
    <row r="70" spans="1:20" x14ac:dyDescent="0.3">
      <c r="A70" s="409">
        <v>42</v>
      </c>
      <c r="B70" s="374" t="s">
        <v>559</v>
      </c>
      <c r="C70" s="394"/>
      <c r="F70" s="414" t="s">
        <v>370</v>
      </c>
      <c r="G70" s="415"/>
      <c r="H70" s="394"/>
      <c r="I70" s="361" t="s">
        <v>371</v>
      </c>
      <c r="N70" s="377"/>
      <c r="O70" s="394"/>
      <c r="R70" s="377"/>
      <c r="S70" s="395"/>
    </row>
    <row r="71" spans="1:20" x14ac:dyDescent="0.3">
      <c r="B71" s="375"/>
      <c r="C71" s="394"/>
      <c r="F71" s="416"/>
      <c r="G71" s="415"/>
      <c r="H71" s="394"/>
      <c r="I71" s="360"/>
      <c r="N71" s="377"/>
      <c r="O71" s="394"/>
      <c r="R71" s="377"/>
      <c r="S71" s="395"/>
    </row>
    <row r="72" spans="1:20" x14ac:dyDescent="0.3">
      <c r="B72" s="375"/>
      <c r="C72" s="394"/>
      <c r="F72" s="413" t="s">
        <v>293</v>
      </c>
      <c r="G72" s="415"/>
      <c r="H72" s="394"/>
      <c r="I72" s="360"/>
      <c r="N72" s="377"/>
      <c r="O72" s="394"/>
      <c r="R72" s="377"/>
      <c r="S72" s="395"/>
    </row>
    <row r="73" spans="1:20" x14ac:dyDescent="0.3">
      <c r="B73" s="375"/>
      <c r="C73" s="394"/>
      <c r="F73" s="417"/>
      <c r="G73" s="415"/>
      <c r="H73" s="394"/>
      <c r="I73" s="360"/>
      <c r="N73" s="377"/>
      <c r="O73" s="394"/>
      <c r="R73" s="377"/>
      <c r="S73" s="395"/>
    </row>
    <row r="74" spans="1:20" ht="15.6" customHeight="1" x14ac:dyDescent="0.3">
      <c r="A74" s="409">
        <v>43</v>
      </c>
      <c r="B74" s="374" t="s">
        <v>560</v>
      </c>
      <c r="C74" s="394"/>
      <c r="F74" s="412" t="s">
        <v>294</v>
      </c>
      <c r="G74" s="412"/>
      <c r="H74" s="347"/>
      <c r="I74" s="410" t="s">
        <v>374</v>
      </c>
      <c r="N74" s="377"/>
      <c r="O74" s="394"/>
      <c r="P74" s="668" t="s">
        <v>378</v>
      </c>
      <c r="Q74" s="669"/>
      <c r="R74" s="670"/>
      <c r="S74" s="395"/>
      <c r="T74" s="418"/>
    </row>
    <row r="75" spans="1:20" ht="15.6" customHeight="1" x14ac:dyDescent="0.3">
      <c r="A75" s="409">
        <v>44</v>
      </c>
      <c r="B75" s="374" t="s">
        <v>561</v>
      </c>
      <c r="C75" s="394"/>
      <c r="F75" s="650" t="s">
        <v>295</v>
      </c>
      <c r="G75" s="676"/>
      <c r="H75" s="347"/>
      <c r="I75" s="410" t="s">
        <v>375</v>
      </c>
      <c r="N75" s="377"/>
      <c r="O75" s="394"/>
      <c r="P75" s="668" t="s">
        <v>368</v>
      </c>
      <c r="Q75" s="669"/>
      <c r="R75" s="670"/>
      <c r="S75" s="395"/>
    </row>
    <row r="76" spans="1:20" ht="15.6" customHeight="1" x14ac:dyDescent="0.3">
      <c r="A76" s="409">
        <v>45</v>
      </c>
      <c r="B76" s="374" t="s">
        <v>562</v>
      </c>
      <c r="C76" s="394"/>
      <c r="F76" s="650" t="s">
        <v>372</v>
      </c>
      <c r="G76" s="676"/>
      <c r="H76" s="394"/>
      <c r="I76" s="410" t="s">
        <v>376</v>
      </c>
      <c r="N76" s="377"/>
      <c r="O76" s="394"/>
      <c r="P76" s="668" t="s">
        <v>368</v>
      </c>
      <c r="Q76" s="669"/>
      <c r="R76" s="670"/>
      <c r="S76" s="395"/>
      <c r="T76" s="419"/>
    </row>
    <row r="77" spans="1:20" ht="15.6" customHeight="1" x14ac:dyDescent="0.3">
      <c r="A77" s="409">
        <v>46</v>
      </c>
      <c r="B77" s="374" t="s">
        <v>563</v>
      </c>
      <c r="C77" s="394"/>
      <c r="F77" s="650" t="s">
        <v>373</v>
      </c>
      <c r="G77" s="676"/>
      <c r="H77" s="394"/>
      <c r="I77" s="410" t="s">
        <v>376</v>
      </c>
      <c r="J77" s="360"/>
      <c r="K77" s="360"/>
      <c r="L77" s="360"/>
      <c r="M77" s="360"/>
      <c r="N77" s="420"/>
      <c r="O77" s="394"/>
      <c r="P77" s="668" t="s">
        <v>379</v>
      </c>
      <c r="Q77" s="669"/>
      <c r="R77" s="670"/>
      <c r="S77" s="395"/>
    </row>
    <row r="78" spans="1:20" x14ac:dyDescent="0.3">
      <c r="A78" s="409">
        <v>47</v>
      </c>
      <c r="B78" s="374" t="s">
        <v>564</v>
      </c>
      <c r="C78" s="394"/>
      <c r="F78" s="624" t="s">
        <v>574</v>
      </c>
      <c r="G78" s="625"/>
      <c r="H78" s="394"/>
      <c r="I78" s="421" t="s">
        <v>377</v>
      </c>
      <c r="J78" s="360"/>
      <c r="K78" s="360"/>
      <c r="L78" s="360"/>
      <c r="M78" s="360"/>
      <c r="N78" s="420"/>
      <c r="O78" s="394"/>
      <c r="R78" s="377"/>
      <c r="S78" s="395"/>
    </row>
    <row r="79" spans="1:20" x14ac:dyDescent="0.3">
      <c r="A79" s="409"/>
      <c r="B79" s="347"/>
      <c r="C79" s="394"/>
      <c r="G79" s="377"/>
      <c r="H79" s="394"/>
      <c r="I79" s="360" t="s">
        <v>226</v>
      </c>
      <c r="J79" s="360"/>
      <c r="K79" s="360"/>
      <c r="L79" s="360"/>
      <c r="M79" s="360"/>
      <c r="N79" s="420"/>
      <c r="O79" s="394"/>
      <c r="R79" s="377"/>
      <c r="S79" s="395"/>
    </row>
    <row r="80" spans="1:20" x14ac:dyDescent="0.3">
      <c r="A80" s="409"/>
      <c r="B80" s="347"/>
      <c r="C80" s="394"/>
      <c r="D80" s="357" t="s">
        <v>298</v>
      </c>
      <c r="G80" s="377"/>
      <c r="H80" s="394"/>
      <c r="I80" s="360"/>
      <c r="J80" s="360"/>
      <c r="K80" s="360"/>
      <c r="L80" s="360"/>
      <c r="M80" s="360"/>
      <c r="N80" s="420"/>
      <c r="O80" s="394"/>
      <c r="R80" s="377"/>
      <c r="S80" s="395"/>
    </row>
    <row r="81" spans="1:19" x14ac:dyDescent="0.3">
      <c r="A81" s="409"/>
      <c r="B81" s="374" t="s">
        <v>568</v>
      </c>
      <c r="C81" s="394"/>
      <c r="E81" s="414" t="s">
        <v>299</v>
      </c>
      <c r="F81" s="402"/>
      <c r="G81" s="403"/>
      <c r="H81" s="405"/>
      <c r="I81" s="421"/>
      <c r="J81" s="360"/>
      <c r="K81" s="360"/>
      <c r="L81" s="360"/>
      <c r="M81" s="360"/>
      <c r="N81" s="420"/>
      <c r="O81" s="394"/>
      <c r="R81" s="377"/>
      <c r="S81" s="395"/>
    </row>
    <row r="82" spans="1:19" x14ac:dyDescent="0.3">
      <c r="A82" s="409">
        <v>48</v>
      </c>
      <c r="B82" s="374" t="s">
        <v>568</v>
      </c>
      <c r="C82" s="394"/>
      <c r="F82" s="402" t="s">
        <v>590</v>
      </c>
      <c r="G82" s="403"/>
      <c r="H82" s="405"/>
      <c r="I82" s="421" t="s">
        <v>382</v>
      </c>
      <c r="J82" s="360"/>
      <c r="K82" s="360"/>
      <c r="L82" s="360"/>
      <c r="M82" s="360"/>
      <c r="N82" s="420"/>
      <c r="O82" s="394"/>
      <c r="R82" s="377"/>
      <c r="S82" s="395"/>
    </row>
    <row r="83" spans="1:19" x14ac:dyDescent="0.3">
      <c r="A83" s="409">
        <v>49</v>
      </c>
      <c r="B83" s="374" t="s">
        <v>569</v>
      </c>
      <c r="C83" s="394"/>
      <c r="F83" s="402" t="s">
        <v>300</v>
      </c>
      <c r="G83" s="403"/>
      <c r="H83" s="405"/>
      <c r="I83" s="421" t="s">
        <v>530</v>
      </c>
      <c r="J83" s="360"/>
      <c r="K83" s="360"/>
      <c r="L83" s="360"/>
      <c r="M83" s="360"/>
      <c r="N83" s="420"/>
      <c r="O83" s="394"/>
      <c r="P83" s="360" t="s">
        <v>531</v>
      </c>
      <c r="R83" s="377"/>
      <c r="S83" s="395"/>
    </row>
    <row r="84" spans="1:19" ht="33" customHeight="1" x14ac:dyDescent="0.3">
      <c r="A84" s="409" t="s">
        <v>233</v>
      </c>
      <c r="B84" s="375" t="s">
        <v>570</v>
      </c>
      <c r="C84" s="394"/>
      <c r="E84" s="414" t="s">
        <v>380</v>
      </c>
      <c r="G84" s="377"/>
      <c r="H84" s="394"/>
      <c r="I84" s="666" t="s">
        <v>584</v>
      </c>
      <c r="J84" s="666"/>
      <c r="K84" s="666"/>
      <c r="L84" s="666"/>
      <c r="M84" s="666"/>
      <c r="N84" s="667"/>
      <c r="O84" s="394"/>
      <c r="R84" s="377"/>
      <c r="S84" s="395"/>
    </row>
    <row r="85" spans="1:19" x14ac:dyDescent="0.3">
      <c r="A85" s="409"/>
      <c r="B85" s="375"/>
      <c r="C85" s="394"/>
      <c r="F85" s="422"/>
      <c r="G85" s="377"/>
      <c r="H85" s="394"/>
      <c r="I85" s="360"/>
      <c r="J85" s="360"/>
      <c r="K85" s="360"/>
      <c r="L85" s="360"/>
      <c r="M85" s="360"/>
      <c r="N85" s="420"/>
      <c r="O85" s="394"/>
      <c r="R85" s="377"/>
      <c r="S85" s="395"/>
    </row>
    <row r="86" spans="1:19" x14ac:dyDescent="0.3">
      <c r="A86" s="409"/>
      <c r="B86" s="374" t="s">
        <v>234</v>
      </c>
      <c r="C86" s="394"/>
      <c r="G86" s="377"/>
      <c r="H86" s="394"/>
      <c r="I86" s="360"/>
      <c r="J86" s="360"/>
      <c r="K86" s="360"/>
      <c r="L86" s="360"/>
      <c r="M86" s="360"/>
      <c r="N86" s="420"/>
      <c r="O86" s="394"/>
      <c r="R86" s="377"/>
      <c r="S86" s="395"/>
    </row>
    <row r="87" spans="1:19" x14ac:dyDescent="0.3">
      <c r="A87" s="409">
        <v>52</v>
      </c>
      <c r="B87" s="374" t="s">
        <v>234</v>
      </c>
      <c r="C87" s="394"/>
      <c r="D87" s="402"/>
      <c r="E87" s="402"/>
      <c r="F87" s="402" t="s">
        <v>301</v>
      </c>
      <c r="G87" s="377"/>
      <c r="H87" s="394"/>
      <c r="I87" s="388" t="s">
        <v>528</v>
      </c>
      <c r="J87" s="360"/>
      <c r="K87" s="360"/>
      <c r="L87" s="360"/>
      <c r="M87" s="360"/>
      <c r="N87" s="420"/>
      <c r="O87" s="394"/>
      <c r="P87" s="422"/>
      <c r="R87" s="377"/>
      <c r="S87" s="395"/>
    </row>
    <row r="88" spans="1:19" x14ac:dyDescent="0.3">
      <c r="A88" s="409">
        <v>53</v>
      </c>
      <c r="B88" s="375" t="s">
        <v>571</v>
      </c>
      <c r="C88" s="394"/>
      <c r="D88" s="671" t="s">
        <v>381</v>
      </c>
      <c r="E88" s="672"/>
      <c r="F88" s="672"/>
      <c r="G88" s="377"/>
      <c r="H88" s="394"/>
      <c r="I88" s="361" t="s">
        <v>383</v>
      </c>
      <c r="J88" s="360"/>
      <c r="K88" s="360"/>
      <c r="L88" s="360"/>
      <c r="M88" s="360"/>
      <c r="N88" s="420"/>
      <c r="O88" s="394"/>
      <c r="R88" s="377"/>
      <c r="S88" s="395"/>
    </row>
    <row r="89" spans="1:19" x14ac:dyDescent="0.3">
      <c r="A89" s="409"/>
      <c r="B89" s="374"/>
      <c r="C89" s="423"/>
      <c r="D89" s="406" t="s">
        <v>303</v>
      </c>
      <c r="E89" s="402"/>
      <c r="F89" s="402"/>
      <c r="G89" s="377"/>
      <c r="H89" s="394"/>
      <c r="I89" s="360"/>
      <c r="J89" s="360"/>
      <c r="K89" s="360"/>
      <c r="L89" s="360"/>
      <c r="M89" s="360"/>
      <c r="N89" s="420"/>
      <c r="O89" s="394"/>
      <c r="R89" s="377"/>
      <c r="S89" s="395"/>
    </row>
    <row r="90" spans="1:19" x14ac:dyDescent="0.3">
      <c r="A90" s="409">
        <v>54</v>
      </c>
      <c r="B90" s="374" t="s">
        <v>572</v>
      </c>
      <c r="C90" s="394"/>
      <c r="D90" s="402"/>
      <c r="E90" s="402" t="s">
        <v>303</v>
      </c>
      <c r="F90" s="402"/>
      <c r="G90" s="377"/>
      <c r="H90" s="394"/>
      <c r="I90" s="361" t="s">
        <v>384</v>
      </c>
      <c r="N90" s="377"/>
      <c r="O90" s="394"/>
      <c r="R90" s="377"/>
      <c r="S90" s="395"/>
    </row>
    <row r="91" spans="1:19" ht="16.2" thickBot="1" x14ac:dyDescent="0.35">
      <c r="B91" s="673" t="s">
        <v>304</v>
      </c>
      <c r="C91" s="674"/>
      <c r="D91" s="674"/>
      <c r="E91" s="674"/>
      <c r="F91" s="674"/>
      <c r="G91" s="675"/>
      <c r="H91" s="396"/>
      <c r="I91" s="397"/>
      <c r="J91" s="398"/>
      <c r="K91" s="398"/>
      <c r="L91" s="398"/>
      <c r="M91" s="398"/>
      <c r="N91" s="399"/>
      <c r="O91" s="396"/>
      <c r="P91" s="398"/>
      <c r="Q91" s="398"/>
      <c r="R91" s="399"/>
      <c r="S91" s="400"/>
    </row>
    <row r="92" spans="1:19" ht="16.2" thickTop="1" x14ac:dyDescent="0.3">
      <c r="B92" s="424"/>
      <c r="C92" s="394"/>
      <c r="H92" s="394"/>
      <c r="I92" s="360"/>
      <c r="N92" s="377"/>
      <c r="O92" s="394"/>
      <c r="R92" s="377"/>
      <c r="S92" s="395"/>
    </row>
    <row r="93" spans="1:19" x14ac:dyDescent="0.3">
      <c r="A93" s="404">
        <v>55</v>
      </c>
      <c r="B93" s="343" t="s">
        <v>237</v>
      </c>
      <c r="C93" s="423" t="s">
        <v>308</v>
      </c>
      <c r="H93" s="394"/>
      <c r="I93" s="360"/>
      <c r="N93" s="377"/>
      <c r="O93" s="394"/>
      <c r="R93" s="377"/>
      <c r="S93" s="395"/>
    </row>
    <row r="94" spans="1:19" x14ac:dyDescent="0.3">
      <c r="A94" s="404" t="s">
        <v>226</v>
      </c>
      <c r="B94" s="425" t="s">
        <v>226</v>
      </c>
      <c r="C94" s="423" t="s">
        <v>309</v>
      </c>
      <c r="H94" s="394"/>
      <c r="I94" s="360"/>
      <c r="N94" s="377"/>
      <c r="O94" s="394"/>
      <c r="R94" s="377"/>
      <c r="S94" s="395"/>
    </row>
    <row r="95" spans="1:19" x14ac:dyDescent="0.3">
      <c r="A95" s="404"/>
      <c r="B95" s="343"/>
      <c r="C95" s="394"/>
      <c r="D95" s="376" t="s">
        <v>385</v>
      </c>
      <c r="H95" s="394"/>
      <c r="I95" s="421" t="s">
        <v>388</v>
      </c>
      <c r="N95" s="377"/>
      <c r="O95" s="394"/>
      <c r="R95" s="377"/>
      <c r="S95" s="395"/>
    </row>
    <row r="96" spans="1:19" x14ac:dyDescent="0.3">
      <c r="A96" s="404"/>
      <c r="B96" s="343"/>
      <c r="C96" s="394"/>
      <c r="D96" s="376" t="s">
        <v>386</v>
      </c>
      <c r="H96" s="394"/>
      <c r="I96" s="421"/>
      <c r="N96" s="377"/>
      <c r="O96" s="394"/>
      <c r="R96" s="377"/>
      <c r="S96" s="395"/>
    </row>
    <row r="97" spans="1:19" x14ac:dyDescent="0.3">
      <c r="A97" s="404">
        <v>55</v>
      </c>
      <c r="B97" s="426" t="s">
        <v>235</v>
      </c>
      <c r="C97" s="394"/>
      <c r="E97" s="342" t="s">
        <v>387</v>
      </c>
      <c r="H97" s="394"/>
      <c r="I97" s="421" t="s">
        <v>388</v>
      </c>
      <c r="N97" s="377"/>
      <c r="O97" s="394"/>
      <c r="R97" s="377"/>
      <c r="S97" s="395"/>
    </row>
    <row r="98" spans="1:19" x14ac:dyDescent="0.3">
      <c r="A98" s="404">
        <v>55</v>
      </c>
      <c r="B98" s="426" t="s">
        <v>235</v>
      </c>
      <c r="C98" s="394"/>
      <c r="E98" s="342" t="s">
        <v>313</v>
      </c>
      <c r="H98" s="394"/>
      <c r="I98" s="421" t="s">
        <v>388</v>
      </c>
      <c r="N98" s="377"/>
      <c r="O98" s="394"/>
      <c r="R98" s="377"/>
      <c r="S98" s="395"/>
    </row>
    <row r="99" spans="1:19" x14ac:dyDescent="0.3">
      <c r="A99" s="404">
        <v>55</v>
      </c>
      <c r="B99" s="426" t="s">
        <v>235</v>
      </c>
      <c r="C99" s="394"/>
      <c r="E99" s="342" t="s">
        <v>314</v>
      </c>
      <c r="H99" s="394"/>
      <c r="I99" s="421" t="s">
        <v>388</v>
      </c>
      <c r="N99" s="377"/>
      <c r="O99" s="394"/>
      <c r="R99" s="377"/>
      <c r="S99" s="395"/>
    </row>
    <row r="100" spans="1:19" x14ac:dyDescent="0.3">
      <c r="A100" s="404">
        <v>55</v>
      </c>
      <c r="B100" s="426" t="s">
        <v>235</v>
      </c>
      <c r="C100" s="394"/>
      <c r="E100" s="342" t="s">
        <v>315</v>
      </c>
      <c r="H100" s="394"/>
      <c r="I100" s="421" t="s">
        <v>388</v>
      </c>
      <c r="N100" s="377"/>
      <c r="O100" s="394"/>
      <c r="R100" s="377"/>
      <c r="S100" s="395"/>
    </row>
    <row r="101" spans="1:19" x14ac:dyDescent="0.3">
      <c r="A101" s="404">
        <v>55</v>
      </c>
      <c r="B101" s="427" t="s">
        <v>235</v>
      </c>
      <c r="C101" s="394"/>
      <c r="D101" s="376" t="s">
        <v>316</v>
      </c>
      <c r="H101" s="394"/>
      <c r="I101" s="421" t="s">
        <v>388</v>
      </c>
      <c r="N101" s="377"/>
      <c r="O101" s="394"/>
      <c r="R101" s="377"/>
      <c r="S101" s="395"/>
    </row>
    <row r="102" spans="1:19" x14ac:dyDescent="0.3">
      <c r="A102" s="428"/>
      <c r="B102" s="429" t="s">
        <v>226</v>
      </c>
      <c r="C102" s="562" t="s">
        <v>588</v>
      </c>
      <c r="D102" s="564"/>
      <c r="E102" s="430"/>
      <c r="F102" s="430"/>
      <c r="G102" s="430"/>
      <c r="H102" s="431"/>
      <c r="I102" s="430"/>
      <c r="J102" s="430"/>
      <c r="K102" s="430"/>
      <c r="L102" s="430"/>
      <c r="M102" s="430"/>
      <c r="N102" s="432"/>
      <c r="O102" s="431"/>
      <c r="P102" s="430"/>
      <c r="Q102" s="430"/>
      <c r="R102" s="432"/>
      <c r="S102" s="433"/>
    </row>
  </sheetData>
  <sheetProtection algorithmName="SHA-512" hashValue="RjoJSXlRwzu1h2fAz1DEHqMuvQ/LF38/Zoj8JMwXa4x+tO2I96T7JhaIhLj1q9tqfppSHC3qHRv2/AiqS2oWQA==" saltValue="WFsMi9PX8uOIegarU6Tffw==" spinCount="100000" sheet="1" objects="1" scenarios="1"/>
  <mergeCells count="57">
    <mergeCell ref="P62:R62"/>
    <mergeCell ref="F63:G63"/>
    <mergeCell ref="D11:G11"/>
    <mergeCell ref="E28:G28"/>
    <mergeCell ref="E40:G40"/>
    <mergeCell ref="E41:G41"/>
    <mergeCell ref="I45:N45"/>
    <mergeCell ref="I51:N51"/>
    <mergeCell ref="C6:G6"/>
    <mergeCell ref="I26:N26"/>
    <mergeCell ref="I27:N27"/>
    <mergeCell ref="W8:AE8"/>
    <mergeCell ref="I11:N11"/>
    <mergeCell ref="I20:N20"/>
    <mergeCell ref="I21:N21"/>
    <mergeCell ref="I23:N23"/>
    <mergeCell ref="J1:R1"/>
    <mergeCell ref="B3:E3"/>
    <mergeCell ref="J3:N3"/>
    <mergeCell ref="B4:D4"/>
    <mergeCell ref="J4:N4"/>
    <mergeCell ref="J5:N5"/>
    <mergeCell ref="I19:N19"/>
    <mergeCell ref="H6:S6"/>
    <mergeCell ref="H7:N8"/>
    <mergeCell ref="O7:R8"/>
    <mergeCell ref="S7:S8"/>
    <mergeCell ref="I17:N17"/>
    <mergeCell ref="P77:R77"/>
    <mergeCell ref="D88:F88"/>
    <mergeCell ref="B91:G91"/>
    <mergeCell ref="P66:R66"/>
    <mergeCell ref="P67:R67"/>
    <mergeCell ref="P74:R74"/>
    <mergeCell ref="P75:R75"/>
    <mergeCell ref="P76:R76"/>
    <mergeCell ref="F78:G78"/>
    <mergeCell ref="I84:N84"/>
    <mergeCell ref="F75:G75"/>
    <mergeCell ref="F76:G76"/>
    <mergeCell ref="F77:G77"/>
    <mergeCell ref="P65:R65"/>
    <mergeCell ref="F61:G61"/>
    <mergeCell ref="P61:R61"/>
    <mergeCell ref="F62:G62"/>
    <mergeCell ref="D17:G17"/>
    <mergeCell ref="D51:G51"/>
    <mergeCell ref="B53:G53"/>
    <mergeCell ref="F59:G59"/>
    <mergeCell ref="P59:R59"/>
    <mergeCell ref="F60:G60"/>
    <mergeCell ref="P60:R60"/>
    <mergeCell ref="E29:G29"/>
    <mergeCell ref="P64:R64"/>
    <mergeCell ref="I38:N38"/>
    <mergeCell ref="I39:N39"/>
    <mergeCell ref="I33:N3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7664-1AB2-4BCA-8142-6ABFEC46B5E5}">
  <dimension ref="A1:V114"/>
  <sheetViews>
    <sheetView showGridLines="0" zoomScale="90" zoomScaleNormal="90" workbookViewId="0">
      <selection activeCell="C2" sqref="C2"/>
    </sheetView>
  </sheetViews>
  <sheetFormatPr defaultColWidth="9.109375" defaultRowHeight="14.4" x14ac:dyDescent="0.3"/>
  <cols>
    <col min="1" max="1" width="6.5546875" style="278" customWidth="1"/>
    <col min="2" max="2" width="51.88671875" style="278" customWidth="1"/>
    <col min="3" max="3" width="57.21875" style="278" customWidth="1"/>
    <col min="4" max="5" width="15.5546875" style="278" customWidth="1"/>
    <col min="6" max="6" width="9.109375" style="277"/>
    <col min="7" max="7" width="43.33203125" style="277" customWidth="1"/>
    <col min="8" max="8" width="9.109375" style="277"/>
    <col min="9" max="9" width="13.109375" style="277" bestFit="1" customWidth="1"/>
    <col min="10" max="10" width="9.109375" style="277"/>
    <col min="11" max="11" width="16.88671875" style="277" customWidth="1"/>
    <col min="12" max="22" width="9.109375" style="277"/>
    <col min="23" max="16384" width="9.109375" style="278"/>
  </cols>
  <sheetData>
    <row r="1" spans="1:11" x14ac:dyDescent="0.3">
      <c r="A1" s="276"/>
      <c r="B1" s="277"/>
      <c r="C1" s="277"/>
      <c r="D1" s="277"/>
      <c r="E1" s="277"/>
    </row>
    <row r="2" spans="1:11" x14ac:dyDescent="0.3">
      <c r="A2" s="279" t="s">
        <v>389</v>
      </c>
      <c r="B2" s="277"/>
      <c r="C2" s="277"/>
      <c r="D2" s="277"/>
      <c r="E2" s="277"/>
      <c r="G2" s="280" t="s">
        <v>413</v>
      </c>
    </row>
    <row r="3" spans="1:11" ht="15" thickBot="1" x14ac:dyDescent="0.35">
      <c r="A3" s="281"/>
      <c r="B3" s="282"/>
      <c r="C3" s="282"/>
      <c r="D3" s="255"/>
      <c r="E3" s="255"/>
    </row>
    <row r="4" spans="1:11" ht="15" thickBot="1" x14ac:dyDescent="0.35">
      <c r="A4" s="283"/>
      <c r="B4" s="284"/>
      <c r="C4" s="285"/>
      <c r="D4" s="286"/>
      <c r="E4" s="287"/>
      <c r="G4" s="288" t="s">
        <v>414</v>
      </c>
      <c r="H4" s="289" t="s">
        <v>415</v>
      </c>
      <c r="I4" s="289" t="s">
        <v>416</v>
      </c>
      <c r="J4" s="289" t="s">
        <v>417</v>
      </c>
      <c r="K4" s="290" t="s">
        <v>418</v>
      </c>
    </row>
    <row r="5" spans="1:11" x14ac:dyDescent="0.3">
      <c r="A5" s="291"/>
      <c r="B5" s="292" t="s">
        <v>329</v>
      </c>
      <c r="C5" s="293" t="s">
        <v>238</v>
      </c>
      <c r="D5" s="293" t="s">
        <v>239</v>
      </c>
      <c r="E5" s="294" t="s">
        <v>240</v>
      </c>
      <c r="G5" s="295" t="s">
        <v>419</v>
      </c>
      <c r="H5" s="296" t="s">
        <v>420</v>
      </c>
      <c r="I5" s="256">
        <v>5000000</v>
      </c>
      <c r="J5" s="257">
        <v>5.0000000000000001E-3</v>
      </c>
      <c r="K5" s="258">
        <v>2.5000000000000001E-3</v>
      </c>
    </row>
    <row r="6" spans="1:11" x14ac:dyDescent="0.3">
      <c r="A6" s="297">
        <v>1</v>
      </c>
      <c r="B6" s="297" t="s">
        <v>390</v>
      </c>
      <c r="C6" s="298" t="s">
        <v>395</v>
      </c>
      <c r="D6" s="298" t="s">
        <v>401</v>
      </c>
      <c r="E6" s="299" t="s">
        <v>407</v>
      </c>
      <c r="G6" s="295" t="s">
        <v>421</v>
      </c>
      <c r="H6" s="296" t="s">
        <v>422</v>
      </c>
      <c r="I6" s="256">
        <v>5000000</v>
      </c>
      <c r="J6" s="259">
        <v>0.13</v>
      </c>
      <c r="K6" s="258">
        <v>6.5000000000000002E-2</v>
      </c>
    </row>
    <row r="7" spans="1:11" ht="15" thickBot="1" x14ac:dyDescent="0.35">
      <c r="A7" s="297">
        <v>2</v>
      </c>
      <c r="B7" s="297" t="s">
        <v>391</v>
      </c>
      <c r="C7" s="298" t="s">
        <v>396</v>
      </c>
      <c r="D7" s="298" t="s">
        <v>402</v>
      </c>
      <c r="E7" s="299" t="s">
        <v>408</v>
      </c>
      <c r="G7" s="724" t="s">
        <v>423</v>
      </c>
      <c r="H7" s="725"/>
      <c r="I7" s="725"/>
      <c r="J7" s="725"/>
      <c r="K7" s="300">
        <f>K6+K5</f>
        <v>6.7500000000000004E-2</v>
      </c>
    </row>
    <row r="8" spans="1:11" ht="29.4" customHeight="1" thickBot="1" x14ac:dyDescent="0.35">
      <c r="A8" s="301">
        <v>3</v>
      </c>
      <c r="B8" s="302" t="s">
        <v>392</v>
      </c>
      <c r="C8" s="303" t="s">
        <v>397</v>
      </c>
      <c r="D8" s="303" t="s">
        <v>403</v>
      </c>
      <c r="E8" s="304" t="s">
        <v>409</v>
      </c>
      <c r="G8" s="322"/>
      <c r="H8" s="323"/>
      <c r="I8" s="323"/>
      <c r="J8" s="323"/>
      <c r="K8" s="324"/>
    </row>
    <row r="9" spans="1:11" x14ac:dyDescent="0.3">
      <c r="A9" s="305"/>
      <c r="B9" s="292" t="s">
        <v>393</v>
      </c>
      <c r="C9" s="293" t="s">
        <v>238</v>
      </c>
      <c r="D9" s="293" t="s">
        <v>239</v>
      </c>
      <c r="E9" s="294" t="s">
        <v>240</v>
      </c>
      <c r="G9" s="325"/>
      <c r="H9" s="326"/>
      <c r="I9" s="326"/>
      <c r="J9" s="326"/>
      <c r="K9" s="327"/>
    </row>
    <row r="10" spans="1:11" x14ac:dyDescent="0.3">
      <c r="A10" s="306">
        <v>1</v>
      </c>
      <c r="B10" s="297" t="s">
        <v>390</v>
      </c>
      <c r="C10" s="298" t="s">
        <v>398</v>
      </c>
      <c r="D10" s="298" t="s">
        <v>404</v>
      </c>
      <c r="E10" s="299" t="s">
        <v>410</v>
      </c>
      <c r="G10" s="325"/>
      <c r="H10" s="326"/>
      <c r="I10" s="326"/>
      <c r="J10" s="326"/>
      <c r="K10" s="327"/>
    </row>
    <row r="11" spans="1:11" x14ac:dyDescent="0.3">
      <c r="A11" s="306">
        <v>2</v>
      </c>
      <c r="B11" s="297" t="s">
        <v>391</v>
      </c>
      <c r="C11" s="298" t="s">
        <v>399</v>
      </c>
      <c r="D11" s="298" t="s">
        <v>405</v>
      </c>
      <c r="E11" s="299" t="s">
        <v>411</v>
      </c>
      <c r="G11" s="325"/>
      <c r="H11" s="326"/>
      <c r="I11" s="326"/>
      <c r="J11" s="326"/>
      <c r="K11" s="327"/>
    </row>
    <row r="12" spans="1:11" ht="72.599999999999994" thickBot="1" x14ac:dyDescent="0.35">
      <c r="A12" s="307">
        <v>3</v>
      </c>
      <c r="B12" s="302" t="s">
        <v>394</v>
      </c>
      <c r="C12" s="303" t="s">
        <v>400</v>
      </c>
      <c r="D12" s="303" t="s">
        <v>406</v>
      </c>
      <c r="E12" s="304" t="s">
        <v>412</v>
      </c>
      <c r="G12" s="325"/>
      <c r="H12" s="326"/>
      <c r="I12" s="326"/>
      <c r="J12" s="326"/>
      <c r="K12" s="327"/>
    </row>
    <row r="13" spans="1:11" x14ac:dyDescent="0.3">
      <c r="A13" s="281"/>
      <c r="B13" s="308"/>
      <c r="C13" s="308"/>
      <c r="D13" s="308"/>
      <c r="E13" s="308"/>
      <c r="G13" s="325"/>
      <c r="H13" s="326"/>
      <c r="I13" s="326"/>
      <c r="J13" s="326"/>
      <c r="K13" s="327"/>
    </row>
    <row r="14" spans="1:11" x14ac:dyDescent="0.3">
      <c r="A14" s="279" t="s">
        <v>424</v>
      </c>
      <c r="B14" s="308"/>
      <c r="C14" s="308"/>
      <c r="D14" s="308"/>
      <c r="E14" s="308"/>
      <c r="G14" s="325"/>
      <c r="H14" s="326"/>
      <c r="I14" s="326"/>
      <c r="J14" s="326"/>
      <c r="K14" s="327"/>
    </row>
    <row r="15" spans="1:11" ht="15" thickBot="1" x14ac:dyDescent="0.35">
      <c r="A15" s="281"/>
      <c r="B15" s="308"/>
      <c r="C15" s="308"/>
      <c r="D15" s="308"/>
      <c r="E15" s="308"/>
      <c r="G15" s="260"/>
      <c r="H15" s="262"/>
      <c r="I15" s="262"/>
      <c r="J15" s="262"/>
      <c r="K15" s="261"/>
    </row>
    <row r="16" spans="1:11" x14ac:dyDescent="0.3">
      <c r="A16" s="309"/>
      <c r="B16" s="310"/>
      <c r="C16" s="310"/>
      <c r="D16" s="270" t="s">
        <v>417</v>
      </c>
      <c r="E16" s="266" t="s">
        <v>417</v>
      </c>
      <c r="G16" s="260"/>
      <c r="H16" s="262"/>
      <c r="I16" s="262"/>
      <c r="J16" s="262"/>
      <c r="K16" s="261"/>
    </row>
    <row r="17" spans="1:11" x14ac:dyDescent="0.3">
      <c r="A17" s="311" t="s">
        <v>425</v>
      </c>
      <c r="B17" s="312"/>
      <c r="C17" s="312"/>
      <c r="D17" s="271" t="s">
        <v>241</v>
      </c>
      <c r="E17" s="267" t="s">
        <v>242</v>
      </c>
      <c r="G17" s="260"/>
      <c r="H17" s="262"/>
      <c r="I17" s="262"/>
      <c r="J17" s="262"/>
      <c r="K17" s="261"/>
    </row>
    <row r="18" spans="1:11" x14ac:dyDescent="0.3">
      <c r="A18" s="301" t="s">
        <v>426</v>
      </c>
      <c r="B18" s="312"/>
      <c r="C18" s="312"/>
      <c r="D18" s="271"/>
      <c r="E18" s="267"/>
      <c r="G18" s="260"/>
      <c r="H18" s="262"/>
      <c r="I18" s="262"/>
      <c r="J18" s="262"/>
      <c r="K18" s="261"/>
    </row>
    <row r="19" spans="1:11" x14ac:dyDescent="0.3">
      <c r="A19" s="313" t="s">
        <v>427</v>
      </c>
      <c r="B19" s="312"/>
      <c r="C19" s="312"/>
      <c r="D19" s="272" t="s">
        <v>243</v>
      </c>
      <c r="E19" s="268"/>
      <c r="G19" s="260"/>
      <c r="H19" s="262"/>
      <c r="I19" s="262"/>
      <c r="J19" s="262"/>
      <c r="K19" s="261"/>
    </row>
    <row r="20" spans="1:11" s="277" customFormat="1" x14ac:dyDescent="0.3">
      <c r="A20" s="313"/>
      <c r="B20" s="312" t="s">
        <v>428</v>
      </c>
      <c r="C20" s="312"/>
      <c r="D20" s="272" t="s">
        <v>432</v>
      </c>
      <c r="E20" s="268" t="s">
        <v>433</v>
      </c>
      <c r="G20" s="260"/>
      <c r="H20" s="262"/>
      <c r="I20" s="262"/>
      <c r="J20" s="262"/>
      <c r="K20" s="261"/>
    </row>
    <row r="21" spans="1:11" s="277" customFormat="1" x14ac:dyDescent="0.3">
      <c r="A21" s="313"/>
      <c r="B21" s="312" t="s">
        <v>429</v>
      </c>
      <c r="C21" s="312"/>
      <c r="D21" s="273" t="s">
        <v>433</v>
      </c>
      <c r="E21" s="269" t="s">
        <v>434</v>
      </c>
      <c r="G21" s="260"/>
      <c r="H21" s="262"/>
      <c r="I21" s="262"/>
      <c r="J21" s="262"/>
      <c r="K21" s="261"/>
    </row>
    <row r="22" spans="1:11" s="277" customFormat="1" ht="14.25" customHeight="1" x14ac:dyDescent="0.3">
      <c r="A22" s="313"/>
      <c r="B22" s="312" t="s">
        <v>430</v>
      </c>
      <c r="C22" s="312"/>
      <c r="D22" s="273" t="s">
        <v>435</v>
      </c>
      <c r="E22" s="269" t="s">
        <v>435</v>
      </c>
      <c r="G22" s="260"/>
      <c r="H22" s="262"/>
      <c r="I22" s="262"/>
      <c r="J22" s="262"/>
      <c r="K22" s="261"/>
    </row>
    <row r="23" spans="1:11" s="277" customFormat="1" ht="14.25" customHeight="1" x14ac:dyDescent="0.3">
      <c r="A23" s="313"/>
      <c r="B23" s="312" t="s">
        <v>431</v>
      </c>
      <c r="C23" s="312"/>
      <c r="D23" s="273" t="s">
        <v>435</v>
      </c>
      <c r="E23" s="269" t="s">
        <v>435</v>
      </c>
      <c r="G23" s="260"/>
      <c r="H23" s="262"/>
      <c r="I23" s="262"/>
      <c r="J23" s="262"/>
      <c r="K23" s="261"/>
    </row>
    <row r="24" spans="1:11" s="277" customFormat="1" ht="15.6" customHeight="1" x14ac:dyDescent="0.3">
      <c r="A24" s="313" t="s">
        <v>436</v>
      </c>
      <c r="B24" s="312"/>
      <c r="C24" s="312"/>
      <c r="D24" s="273" t="s">
        <v>243</v>
      </c>
      <c r="E24" s="269"/>
      <c r="G24" s="260"/>
      <c r="H24" s="262"/>
      <c r="I24" s="262"/>
      <c r="J24" s="262"/>
      <c r="K24" s="261"/>
    </row>
    <row r="25" spans="1:11" s="277" customFormat="1" ht="14.25" customHeight="1" x14ac:dyDescent="0.3">
      <c r="A25" s="313"/>
      <c r="B25" s="312" t="s">
        <v>437</v>
      </c>
      <c r="C25" s="312"/>
      <c r="D25" s="273" t="s">
        <v>441</v>
      </c>
      <c r="E25" s="269" t="s">
        <v>441</v>
      </c>
      <c r="G25" s="260"/>
      <c r="H25" s="262"/>
      <c r="I25" s="262"/>
      <c r="J25" s="262"/>
      <c r="K25" s="261"/>
    </row>
    <row r="26" spans="1:11" s="277" customFormat="1" ht="14.25" customHeight="1" x14ac:dyDescent="0.3">
      <c r="A26" s="313"/>
      <c r="B26" s="312" t="s">
        <v>438</v>
      </c>
      <c r="C26" s="312"/>
      <c r="D26" s="273" t="s">
        <v>442</v>
      </c>
      <c r="E26" s="269" t="s">
        <v>444</v>
      </c>
      <c r="G26" s="260"/>
      <c r="H26" s="262"/>
      <c r="I26" s="262"/>
      <c r="J26" s="262"/>
      <c r="K26" s="261"/>
    </row>
    <row r="27" spans="1:11" s="277" customFormat="1" ht="14.25" customHeight="1" x14ac:dyDescent="0.3">
      <c r="A27" s="313"/>
      <c r="B27" s="312" t="s">
        <v>439</v>
      </c>
      <c r="C27" s="312"/>
      <c r="D27" s="273" t="s">
        <v>443</v>
      </c>
      <c r="E27" s="269" t="s">
        <v>444</v>
      </c>
      <c r="G27" s="260"/>
      <c r="H27" s="262"/>
      <c r="I27" s="262"/>
      <c r="J27" s="262"/>
      <c r="K27" s="261"/>
    </row>
    <row r="28" spans="1:11" s="277" customFormat="1" ht="14.25" customHeight="1" x14ac:dyDescent="0.3">
      <c r="A28" s="313"/>
      <c r="B28" s="312" t="s">
        <v>440</v>
      </c>
      <c r="C28" s="312"/>
      <c r="D28" s="273" t="s">
        <v>444</v>
      </c>
      <c r="E28" s="269" t="s">
        <v>444</v>
      </c>
      <c r="G28" s="260"/>
      <c r="H28" s="262"/>
      <c r="I28" s="262"/>
      <c r="J28" s="262"/>
      <c r="K28" s="261"/>
    </row>
    <row r="29" spans="1:11" s="277" customFormat="1" ht="14.25" customHeight="1" x14ac:dyDescent="0.3">
      <c r="A29" s="313" t="s">
        <v>445</v>
      </c>
      <c r="B29" s="312"/>
      <c r="C29" s="312"/>
      <c r="D29" s="273" t="s">
        <v>243</v>
      </c>
      <c r="E29" s="269"/>
      <c r="G29" s="260"/>
      <c r="H29" s="262"/>
      <c r="I29" s="262"/>
      <c r="J29" s="262"/>
      <c r="K29" s="261"/>
    </row>
    <row r="30" spans="1:11" s="277" customFormat="1" ht="14.25" customHeight="1" x14ac:dyDescent="0.3">
      <c r="A30" s="313"/>
      <c r="B30" s="312" t="s">
        <v>446</v>
      </c>
      <c r="C30" s="312"/>
      <c r="D30" s="273" t="s">
        <v>444</v>
      </c>
      <c r="E30" s="273" t="s">
        <v>444</v>
      </c>
      <c r="G30" s="260"/>
      <c r="H30" s="262"/>
      <c r="I30" s="262"/>
      <c r="J30" s="262"/>
      <c r="K30" s="261"/>
    </row>
    <row r="31" spans="1:11" s="277" customFormat="1" ht="14.25" customHeight="1" x14ac:dyDescent="0.3">
      <c r="A31" s="313"/>
      <c r="B31" s="312" t="s">
        <v>447</v>
      </c>
      <c r="C31" s="312"/>
      <c r="D31" s="273" t="s">
        <v>444</v>
      </c>
      <c r="E31" s="273" t="s">
        <v>444</v>
      </c>
      <c r="G31" s="260"/>
      <c r="H31" s="262"/>
      <c r="I31" s="262"/>
      <c r="J31" s="262"/>
      <c r="K31" s="261"/>
    </row>
    <row r="32" spans="1:11" s="277" customFormat="1" ht="14.25" customHeight="1" x14ac:dyDescent="0.3">
      <c r="A32" s="313"/>
      <c r="B32" s="312" t="s">
        <v>448</v>
      </c>
      <c r="C32" s="312"/>
      <c r="D32" s="273" t="s">
        <v>444</v>
      </c>
      <c r="E32" s="273" t="s">
        <v>444</v>
      </c>
      <c r="G32" s="260"/>
      <c r="H32" s="262"/>
      <c r="I32" s="262"/>
      <c r="J32" s="262"/>
      <c r="K32" s="261"/>
    </row>
    <row r="33" spans="1:11" s="277" customFormat="1" x14ac:dyDescent="0.3">
      <c r="A33" s="313"/>
      <c r="B33" s="721" t="s">
        <v>449</v>
      </c>
      <c r="C33" s="722"/>
      <c r="D33" s="273" t="s">
        <v>444</v>
      </c>
      <c r="E33" s="273" t="s">
        <v>444</v>
      </c>
      <c r="G33" s="260"/>
      <c r="H33" s="262"/>
      <c r="I33" s="262"/>
      <c r="J33" s="262"/>
      <c r="K33" s="261"/>
    </row>
    <row r="34" spans="1:11" s="277" customFormat="1" x14ac:dyDescent="0.3">
      <c r="A34" s="301" t="s">
        <v>450</v>
      </c>
      <c r="B34" s="312"/>
      <c r="C34" s="312"/>
      <c r="D34" s="272"/>
      <c r="E34" s="268"/>
      <c r="G34" s="260"/>
      <c r="H34" s="262"/>
      <c r="I34" s="262"/>
      <c r="J34" s="262"/>
      <c r="K34" s="261"/>
    </row>
    <row r="35" spans="1:11" s="277" customFormat="1" x14ac:dyDescent="0.3">
      <c r="A35" s="301" t="s">
        <v>451</v>
      </c>
      <c r="B35" s="312"/>
      <c r="C35" s="312"/>
      <c r="D35" s="272" t="s">
        <v>243</v>
      </c>
      <c r="E35" s="268"/>
      <c r="G35" s="260"/>
      <c r="H35" s="262"/>
      <c r="I35" s="262"/>
      <c r="J35" s="262"/>
      <c r="K35" s="261"/>
    </row>
    <row r="36" spans="1:11" s="277" customFormat="1" x14ac:dyDescent="0.3">
      <c r="A36" s="313"/>
      <c r="B36" s="312" t="s">
        <v>452</v>
      </c>
      <c r="C36" s="312"/>
      <c r="D36" s="273" t="s">
        <v>455</v>
      </c>
      <c r="E36" s="269" t="s">
        <v>455</v>
      </c>
      <c r="G36" s="260"/>
      <c r="H36" s="262"/>
      <c r="I36" s="262"/>
      <c r="J36" s="262"/>
      <c r="K36" s="261"/>
    </row>
    <row r="37" spans="1:11" s="277" customFormat="1" x14ac:dyDescent="0.3">
      <c r="A37" s="313"/>
      <c r="B37" s="312" t="s">
        <v>453</v>
      </c>
      <c r="C37" s="312"/>
      <c r="D37" s="273" t="s">
        <v>444</v>
      </c>
      <c r="E37" s="269" t="s">
        <v>444</v>
      </c>
      <c r="G37" s="260"/>
      <c r="H37" s="262"/>
      <c r="I37" s="262"/>
      <c r="J37" s="262"/>
      <c r="K37" s="261"/>
    </row>
    <row r="38" spans="1:11" s="277" customFormat="1" x14ac:dyDescent="0.3">
      <c r="A38" s="313"/>
      <c r="B38" s="721" t="s">
        <v>454</v>
      </c>
      <c r="C38" s="722"/>
      <c r="D38" s="273" t="s">
        <v>444</v>
      </c>
      <c r="E38" s="269" t="s">
        <v>444</v>
      </c>
      <c r="G38" s="260"/>
      <c r="H38" s="262"/>
      <c r="I38" s="262"/>
      <c r="J38" s="262"/>
      <c r="K38" s="261"/>
    </row>
    <row r="39" spans="1:11" s="277" customFormat="1" x14ac:dyDescent="0.3">
      <c r="A39" s="313" t="s">
        <v>456</v>
      </c>
      <c r="B39" s="312"/>
      <c r="C39" s="312"/>
      <c r="D39" s="271" t="s">
        <v>243</v>
      </c>
      <c r="E39" s="267"/>
      <c r="G39" s="260"/>
      <c r="H39" s="262"/>
      <c r="I39" s="262"/>
      <c r="J39" s="262"/>
      <c r="K39" s="261"/>
    </row>
    <row r="40" spans="1:11" s="277" customFormat="1" x14ac:dyDescent="0.3">
      <c r="A40" s="313"/>
      <c r="B40" s="721" t="s">
        <v>457</v>
      </c>
      <c r="C40" s="722"/>
      <c r="D40" s="273" t="s">
        <v>444</v>
      </c>
      <c r="E40" s="273" t="s">
        <v>444</v>
      </c>
      <c r="G40" s="260"/>
      <c r="H40" s="262"/>
      <c r="I40" s="262"/>
      <c r="J40" s="262"/>
      <c r="K40" s="261"/>
    </row>
    <row r="41" spans="1:11" s="277" customFormat="1" x14ac:dyDescent="0.3">
      <c r="A41" s="313"/>
      <c r="B41" s="721" t="s">
        <v>458</v>
      </c>
      <c r="C41" s="722"/>
      <c r="D41" s="273" t="s">
        <v>444</v>
      </c>
      <c r="E41" s="273" t="s">
        <v>444</v>
      </c>
      <c r="G41" s="260"/>
      <c r="H41" s="262"/>
      <c r="I41" s="262"/>
      <c r="J41" s="262"/>
      <c r="K41" s="261"/>
    </row>
    <row r="42" spans="1:11" s="277" customFormat="1" x14ac:dyDescent="0.3">
      <c r="A42" s="313"/>
      <c r="B42" s="721" t="s">
        <v>459</v>
      </c>
      <c r="C42" s="722"/>
      <c r="D42" s="273" t="s">
        <v>444</v>
      </c>
      <c r="E42" s="273" t="s">
        <v>444</v>
      </c>
      <c r="G42" s="260"/>
      <c r="H42" s="262"/>
      <c r="I42" s="262"/>
      <c r="J42" s="262"/>
      <c r="K42" s="261"/>
    </row>
    <row r="43" spans="1:11" s="277" customFormat="1" x14ac:dyDescent="0.3">
      <c r="A43" s="313" t="s">
        <v>460</v>
      </c>
      <c r="B43" s="312"/>
      <c r="C43" s="312"/>
      <c r="D43" s="271" t="s">
        <v>243</v>
      </c>
      <c r="E43" s="267"/>
      <c r="G43" s="260"/>
      <c r="H43" s="262"/>
      <c r="I43" s="262"/>
      <c r="J43" s="262"/>
      <c r="K43" s="261"/>
    </row>
    <row r="44" spans="1:11" s="277" customFormat="1" x14ac:dyDescent="0.3">
      <c r="A44" s="313"/>
      <c r="B44" s="312" t="s">
        <v>461</v>
      </c>
      <c r="C44" s="312"/>
      <c r="D44" s="273" t="s">
        <v>444</v>
      </c>
      <c r="E44" s="273" t="s">
        <v>444</v>
      </c>
      <c r="G44" s="260"/>
      <c r="H44" s="262"/>
      <c r="I44" s="262"/>
      <c r="J44" s="262"/>
      <c r="K44" s="261"/>
    </row>
    <row r="45" spans="1:11" s="277" customFormat="1" x14ac:dyDescent="0.3">
      <c r="A45" s="313"/>
      <c r="B45" s="312" t="s">
        <v>462</v>
      </c>
      <c r="C45" s="312"/>
      <c r="D45" s="273" t="s">
        <v>444</v>
      </c>
      <c r="E45" s="273" t="s">
        <v>444</v>
      </c>
      <c r="G45" s="260"/>
      <c r="H45" s="262"/>
      <c r="I45" s="262"/>
      <c r="J45" s="262"/>
      <c r="K45" s="261"/>
    </row>
    <row r="46" spans="1:11" s="277" customFormat="1" x14ac:dyDescent="0.3">
      <c r="A46" s="313"/>
      <c r="B46" s="312" t="s">
        <v>463</v>
      </c>
      <c r="C46" s="312"/>
      <c r="D46" s="273" t="s">
        <v>444</v>
      </c>
      <c r="E46" s="273" t="s">
        <v>444</v>
      </c>
      <c r="G46" s="260"/>
      <c r="H46" s="262"/>
      <c r="I46" s="262"/>
      <c r="J46" s="262"/>
      <c r="K46" s="261"/>
    </row>
    <row r="47" spans="1:11" s="277" customFormat="1" x14ac:dyDescent="0.3">
      <c r="A47" s="301" t="s">
        <v>464</v>
      </c>
      <c r="B47" s="312"/>
      <c r="C47" s="312"/>
      <c r="D47" s="272"/>
      <c r="E47" s="268"/>
      <c r="G47" s="260"/>
      <c r="H47" s="262"/>
      <c r="I47" s="262"/>
      <c r="J47" s="262"/>
      <c r="K47" s="261"/>
    </row>
    <row r="48" spans="1:11" s="277" customFormat="1" x14ac:dyDescent="0.3">
      <c r="A48" s="313" t="s">
        <v>465</v>
      </c>
      <c r="B48" s="312"/>
      <c r="C48" s="312"/>
      <c r="D48" s="272" t="s">
        <v>243</v>
      </c>
      <c r="E48" s="268"/>
      <c r="G48" s="260"/>
      <c r="H48" s="262"/>
      <c r="I48" s="262"/>
      <c r="J48" s="262"/>
      <c r="K48" s="261"/>
    </row>
    <row r="49" spans="1:11" s="277" customFormat="1" x14ac:dyDescent="0.3">
      <c r="A49" s="313"/>
      <c r="B49" s="312" t="s">
        <v>466</v>
      </c>
      <c r="C49" s="312"/>
      <c r="D49" s="273" t="s">
        <v>435</v>
      </c>
      <c r="E49" s="269" t="s">
        <v>435</v>
      </c>
      <c r="G49" s="260"/>
      <c r="H49" s="262"/>
      <c r="I49" s="262"/>
      <c r="J49" s="262"/>
      <c r="K49" s="261"/>
    </row>
    <row r="50" spans="1:11" s="277" customFormat="1" x14ac:dyDescent="0.3">
      <c r="A50" s="313"/>
      <c r="B50" s="312" t="s">
        <v>467</v>
      </c>
      <c r="C50" s="312"/>
      <c r="D50" s="273" t="s">
        <v>435</v>
      </c>
      <c r="E50" s="269" t="s">
        <v>435</v>
      </c>
      <c r="G50" s="260"/>
      <c r="H50" s="262"/>
      <c r="I50" s="262"/>
      <c r="J50" s="262"/>
      <c r="K50" s="261"/>
    </row>
    <row r="51" spans="1:11" s="277" customFormat="1" x14ac:dyDescent="0.3">
      <c r="A51" s="313" t="s">
        <v>468</v>
      </c>
      <c r="B51" s="312"/>
      <c r="C51" s="312"/>
      <c r="D51" s="273" t="s">
        <v>243</v>
      </c>
      <c r="E51" s="269"/>
      <c r="G51" s="260"/>
      <c r="H51" s="262"/>
      <c r="I51" s="262"/>
      <c r="J51" s="262"/>
      <c r="K51" s="261"/>
    </row>
    <row r="52" spans="1:11" s="277" customFormat="1" x14ac:dyDescent="0.3">
      <c r="A52" s="313"/>
      <c r="B52" s="721" t="s">
        <v>469</v>
      </c>
      <c r="C52" s="722"/>
      <c r="D52" s="273" t="s">
        <v>472</v>
      </c>
      <c r="E52" s="273" t="s">
        <v>472</v>
      </c>
      <c r="G52" s="260"/>
      <c r="H52" s="262"/>
      <c r="I52" s="262"/>
      <c r="J52" s="262"/>
      <c r="K52" s="261"/>
    </row>
    <row r="53" spans="1:11" s="277" customFormat="1" x14ac:dyDescent="0.3">
      <c r="A53" s="313"/>
      <c r="B53" s="721" t="s">
        <v>470</v>
      </c>
      <c r="C53" s="722"/>
      <c r="D53" s="273" t="s">
        <v>472</v>
      </c>
      <c r="E53" s="273" t="s">
        <v>472</v>
      </c>
      <c r="G53" s="260"/>
      <c r="H53" s="262"/>
      <c r="I53" s="262"/>
      <c r="J53" s="262"/>
      <c r="K53" s="261"/>
    </row>
    <row r="54" spans="1:11" s="277" customFormat="1" x14ac:dyDescent="0.3">
      <c r="A54" s="313"/>
      <c r="B54" s="721" t="s">
        <v>471</v>
      </c>
      <c r="C54" s="722"/>
      <c r="D54" s="273" t="s">
        <v>444</v>
      </c>
      <c r="E54" s="273" t="s">
        <v>444</v>
      </c>
      <c r="G54" s="260"/>
      <c r="H54" s="262"/>
      <c r="I54" s="262"/>
      <c r="J54" s="262"/>
      <c r="K54" s="261"/>
    </row>
    <row r="55" spans="1:11" s="277" customFormat="1" x14ac:dyDescent="0.3">
      <c r="A55" s="313" t="s">
        <v>473</v>
      </c>
      <c r="B55" s="312"/>
      <c r="C55" s="312"/>
      <c r="D55" s="273" t="s">
        <v>243</v>
      </c>
      <c r="E55" s="269"/>
      <c r="G55" s="260"/>
      <c r="H55" s="262"/>
      <c r="I55" s="262"/>
      <c r="J55" s="262"/>
      <c r="K55" s="261"/>
    </row>
    <row r="56" spans="1:11" s="277" customFormat="1" x14ac:dyDescent="0.3">
      <c r="A56" s="295"/>
      <c r="B56" s="721" t="s">
        <v>474</v>
      </c>
      <c r="C56" s="722"/>
      <c r="D56" s="273" t="s">
        <v>476</v>
      </c>
      <c r="E56" s="273" t="s">
        <v>476</v>
      </c>
      <c r="G56" s="260"/>
      <c r="H56" s="262"/>
      <c r="I56" s="262"/>
      <c r="J56" s="262"/>
      <c r="K56" s="261"/>
    </row>
    <row r="57" spans="1:11" s="277" customFormat="1" x14ac:dyDescent="0.3">
      <c r="A57" s="295"/>
      <c r="B57" s="721" t="s">
        <v>475</v>
      </c>
      <c r="C57" s="722"/>
      <c r="D57" s="273" t="s">
        <v>476</v>
      </c>
      <c r="E57" s="273" t="s">
        <v>476</v>
      </c>
      <c r="G57" s="260"/>
      <c r="H57" s="262"/>
      <c r="I57" s="262"/>
      <c r="J57" s="262"/>
      <c r="K57" s="261"/>
    </row>
    <row r="58" spans="1:11" s="277" customFormat="1" x14ac:dyDescent="0.3">
      <c r="A58" s="313" t="s">
        <v>477</v>
      </c>
      <c r="B58" s="312"/>
      <c r="C58" s="312"/>
      <c r="D58" s="273" t="s">
        <v>243</v>
      </c>
      <c r="E58" s="269"/>
      <c r="G58" s="260"/>
      <c r="H58" s="262"/>
      <c r="I58" s="262"/>
      <c r="J58" s="262"/>
      <c r="K58" s="261"/>
    </row>
    <row r="59" spans="1:11" s="277" customFormat="1" x14ac:dyDescent="0.3">
      <c r="A59" s="295"/>
      <c r="B59" s="721" t="s">
        <v>478</v>
      </c>
      <c r="C59" s="722"/>
      <c r="D59" s="273" t="s">
        <v>481</v>
      </c>
      <c r="E59" s="273" t="s">
        <v>481</v>
      </c>
      <c r="G59" s="260"/>
      <c r="H59" s="262"/>
      <c r="I59" s="262"/>
      <c r="J59" s="262"/>
      <c r="K59" s="261"/>
    </row>
    <row r="60" spans="1:11" s="277" customFormat="1" x14ac:dyDescent="0.3">
      <c r="A60" s="295"/>
      <c r="B60" s="312" t="s">
        <v>479</v>
      </c>
      <c r="C60" s="312"/>
      <c r="D60" s="273" t="s">
        <v>481</v>
      </c>
      <c r="E60" s="273" t="s">
        <v>481</v>
      </c>
      <c r="G60" s="260"/>
      <c r="H60" s="262"/>
      <c r="I60" s="262"/>
      <c r="J60" s="262"/>
      <c r="K60" s="261"/>
    </row>
    <row r="61" spans="1:11" s="277" customFormat="1" x14ac:dyDescent="0.3">
      <c r="A61" s="295"/>
      <c r="B61" s="721" t="s">
        <v>480</v>
      </c>
      <c r="C61" s="722"/>
      <c r="D61" s="273" t="s">
        <v>444</v>
      </c>
      <c r="E61" s="273" t="s">
        <v>444</v>
      </c>
      <c r="G61" s="260"/>
      <c r="H61" s="262"/>
      <c r="I61" s="262"/>
      <c r="J61" s="262"/>
      <c r="K61" s="261"/>
    </row>
    <row r="62" spans="1:11" s="277" customFormat="1" x14ac:dyDescent="0.3">
      <c r="A62" s="313" t="s">
        <v>482</v>
      </c>
      <c r="B62" s="312"/>
      <c r="C62" s="312"/>
      <c r="D62" s="273" t="s">
        <v>243</v>
      </c>
      <c r="E62" s="269"/>
      <c r="G62" s="260"/>
      <c r="H62" s="262"/>
      <c r="I62" s="262"/>
      <c r="J62" s="262"/>
      <c r="K62" s="261"/>
    </row>
    <row r="63" spans="1:11" s="277" customFormat="1" x14ac:dyDescent="0.3">
      <c r="A63" s="295"/>
      <c r="B63" s="312" t="s">
        <v>483</v>
      </c>
      <c r="C63" s="312"/>
      <c r="D63" s="273" t="s">
        <v>444</v>
      </c>
      <c r="E63" s="273" t="s">
        <v>444</v>
      </c>
      <c r="G63" s="260"/>
      <c r="H63" s="262"/>
      <c r="I63" s="262"/>
      <c r="J63" s="262"/>
      <c r="K63" s="261"/>
    </row>
    <row r="64" spans="1:11" s="277" customFormat="1" x14ac:dyDescent="0.3">
      <c r="A64" s="295"/>
      <c r="B64" s="312" t="s">
        <v>484</v>
      </c>
      <c r="C64" s="312"/>
      <c r="D64" s="273" t="s">
        <v>444</v>
      </c>
      <c r="E64" s="273" t="s">
        <v>444</v>
      </c>
      <c r="G64" s="260"/>
      <c r="H64" s="262"/>
      <c r="I64" s="262"/>
      <c r="J64" s="262"/>
      <c r="K64" s="261"/>
    </row>
    <row r="65" spans="1:11" s="277" customFormat="1" x14ac:dyDescent="0.3">
      <c r="A65" s="313" t="s">
        <v>485</v>
      </c>
      <c r="B65" s="312"/>
      <c r="C65" s="312"/>
      <c r="D65" s="272" t="s">
        <v>243</v>
      </c>
      <c r="E65" s="268"/>
      <c r="G65" s="260"/>
      <c r="H65" s="262"/>
      <c r="I65" s="262"/>
      <c r="J65" s="262"/>
      <c r="K65" s="261"/>
    </row>
    <row r="66" spans="1:11" s="277" customFormat="1" x14ac:dyDescent="0.3">
      <c r="A66" s="295"/>
      <c r="B66" s="312" t="s">
        <v>486</v>
      </c>
      <c r="C66" s="312"/>
      <c r="D66" s="273" t="s">
        <v>444</v>
      </c>
      <c r="E66" s="273" t="s">
        <v>444</v>
      </c>
      <c r="G66" s="260"/>
      <c r="H66" s="262"/>
      <c r="I66" s="262"/>
      <c r="J66" s="262"/>
      <c r="K66" s="261"/>
    </row>
    <row r="67" spans="1:11" s="277" customFormat="1" x14ac:dyDescent="0.3">
      <c r="A67" s="295"/>
      <c r="B67" s="312" t="s">
        <v>487</v>
      </c>
      <c r="C67" s="312"/>
      <c r="D67" s="273" t="s">
        <v>444</v>
      </c>
      <c r="E67" s="273" t="s">
        <v>444</v>
      </c>
      <c r="G67" s="260"/>
      <c r="H67" s="262"/>
      <c r="I67" s="262"/>
      <c r="J67" s="262"/>
      <c r="K67" s="261"/>
    </row>
    <row r="68" spans="1:11" s="277" customFormat="1" x14ac:dyDescent="0.3">
      <c r="A68" s="295"/>
      <c r="B68" s="312" t="s">
        <v>488</v>
      </c>
      <c r="C68" s="312"/>
      <c r="D68" s="273" t="s">
        <v>444</v>
      </c>
      <c r="E68" s="273" t="s">
        <v>444</v>
      </c>
      <c r="G68" s="260"/>
      <c r="H68" s="262"/>
      <c r="I68" s="262"/>
      <c r="J68" s="262"/>
      <c r="K68" s="261"/>
    </row>
    <row r="69" spans="1:11" s="277" customFormat="1" ht="28.8" customHeight="1" x14ac:dyDescent="0.3">
      <c r="A69" s="723" t="s">
        <v>489</v>
      </c>
      <c r="B69" s="721"/>
      <c r="C69" s="722"/>
      <c r="D69" s="273" t="s">
        <v>243</v>
      </c>
      <c r="E69" s="269"/>
      <c r="G69" s="260"/>
      <c r="H69" s="262"/>
      <c r="I69" s="262"/>
      <c r="J69" s="262"/>
      <c r="K69" s="261"/>
    </row>
    <row r="70" spans="1:11" s="277" customFormat="1" x14ac:dyDescent="0.3">
      <c r="A70" s="295"/>
      <c r="B70" s="312" t="s">
        <v>490</v>
      </c>
      <c r="C70" s="312"/>
      <c r="D70" s="273" t="s">
        <v>491</v>
      </c>
      <c r="E70" s="269" t="s">
        <v>491</v>
      </c>
      <c r="G70" s="260"/>
      <c r="H70" s="262"/>
      <c r="I70" s="262"/>
      <c r="J70" s="262"/>
      <c r="K70" s="261"/>
    </row>
    <row r="71" spans="1:11" s="277" customFormat="1" ht="32.4" customHeight="1" x14ac:dyDescent="0.3">
      <c r="A71" s="295"/>
      <c r="B71" s="721" t="s">
        <v>592</v>
      </c>
      <c r="C71" s="722"/>
      <c r="D71" s="273" t="s">
        <v>492</v>
      </c>
      <c r="E71" s="269" t="s">
        <v>492</v>
      </c>
      <c r="G71" s="260"/>
      <c r="H71" s="262"/>
      <c r="I71" s="262"/>
      <c r="J71" s="262"/>
      <c r="K71" s="261"/>
    </row>
    <row r="72" spans="1:11" s="277" customFormat="1" x14ac:dyDescent="0.3">
      <c r="A72" s="313" t="s">
        <v>493</v>
      </c>
      <c r="B72" s="312"/>
      <c r="C72" s="312"/>
      <c r="D72" s="273" t="s">
        <v>243</v>
      </c>
      <c r="E72" s="269"/>
      <c r="G72" s="260"/>
      <c r="H72" s="262"/>
      <c r="I72" s="262"/>
      <c r="J72" s="262"/>
      <c r="K72" s="261"/>
    </row>
    <row r="73" spans="1:11" s="277" customFormat="1" x14ac:dyDescent="0.3">
      <c r="A73" s="295"/>
      <c r="B73" s="312" t="s">
        <v>494</v>
      </c>
      <c r="C73" s="312"/>
      <c r="D73" s="273" t="s">
        <v>491</v>
      </c>
      <c r="E73" s="269" t="s">
        <v>491</v>
      </c>
      <c r="G73" s="260"/>
      <c r="H73" s="262"/>
      <c r="I73" s="262"/>
      <c r="J73" s="262"/>
      <c r="K73" s="261"/>
    </row>
    <row r="74" spans="1:11" s="277" customFormat="1" ht="29.4" customHeight="1" x14ac:dyDescent="0.3">
      <c r="A74" s="295"/>
      <c r="B74" s="721" t="s">
        <v>591</v>
      </c>
      <c r="C74" s="722"/>
      <c r="D74" s="273" t="s">
        <v>492</v>
      </c>
      <c r="E74" s="269" t="s">
        <v>492</v>
      </c>
      <c r="G74" s="260"/>
      <c r="H74" s="262"/>
      <c r="I74" s="262"/>
      <c r="J74" s="262"/>
      <c r="K74" s="261"/>
    </row>
    <row r="75" spans="1:11" s="277" customFormat="1" x14ac:dyDescent="0.3">
      <c r="A75" s="313" t="s">
        <v>495</v>
      </c>
      <c r="B75" s="312"/>
      <c r="C75" s="312"/>
      <c r="D75" s="273" t="s">
        <v>243</v>
      </c>
      <c r="E75" s="269"/>
      <c r="G75" s="260"/>
      <c r="H75" s="262"/>
      <c r="I75" s="262"/>
      <c r="J75" s="262"/>
      <c r="K75" s="261"/>
    </row>
    <row r="76" spans="1:11" s="277" customFormat="1" x14ac:dyDescent="0.3">
      <c r="A76" s="295"/>
      <c r="B76" s="312" t="s">
        <v>496</v>
      </c>
      <c r="C76" s="312"/>
      <c r="D76" s="273" t="s">
        <v>491</v>
      </c>
      <c r="E76" s="269" t="s">
        <v>491</v>
      </c>
      <c r="G76" s="260"/>
      <c r="H76" s="262"/>
      <c r="I76" s="262"/>
      <c r="J76" s="262"/>
      <c r="K76" s="261"/>
    </row>
    <row r="77" spans="1:11" s="277" customFormat="1" x14ac:dyDescent="0.3">
      <c r="A77" s="295"/>
      <c r="B77" s="312" t="s">
        <v>497</v>
      </c>
      <c r="C77" s="312"/>
      <c r="D77" s="273" t="s">
        <v>491</v>
      </c>
      <c r="E77" s="269" t="s">
        <v>491</v>
      </c>
      <c r="G77" s="260"/>
      <c r="H77" s="262"/>
      <c r="I77" s="262"/>
      <c r="J77" s="262"/>
      <c r="K77" s="261"/>
    </row>
    <row r="78" spans="1:11" s="277" customFormat="1" x14ac:dyDescent="0.3">
      <c r="A78" s="313" t="s">
        <v>498</v>
      </c>
      <c r="B78" s="312"/>
      <c r="C78" s="312"/>
      <c r="D78" s="273" t="s">
        <v>243</v>
      </c>
      <c r="E78" s="269"/>
      <c r="G78" s="260"/>
      <c r="H78" s="262"/>
      <c r="I78" s="262"/>
      <c r="J78" s="262"/>
      <c r="K78" s="261"/>
    </row>
    <row r="79" spans="1:11" s="277" customFormat="1" x14ac:dyDescent="0.3">
      <c r="A79" s="295"/>
      <c r="B79" s="312" t="s">
        <v>499</v>
      </c>
      <c r="C79" s="312"/>
      <c r="D79" s="273" t="s">
        <v>491</v>
      </c>
      <c r="E79" s="269" t="s">
        <v>491</v>
      </c>
      <c r="G79" s="260"/>
      <c r="H79" s="262"/>
      <c r="I79" s="262"/>
      <c r="J79" s="262"/>
      <c r="K79" s="261"/>
    </row>
    <row r="80" spans="1:11" s="277" customFormat="1" x14ac:dyDescent="0.3">
      <c r="A80" s="295"/>
      <c r="B80" s="312" t="s">
        <v>500</v>
      </c>
      <c r="C80" s="312"/>
      <c r="D80" s="273" t="s">
        <v>491</v>
      </c>
      <c r="E80" s="269" t="s">
        <v>491</v>
      </c>
      <c r="G80" s="260"/>
      <c r="H80" s="262"/>
      <c r="I80" s="262"/>
      <c r="J80" s="262"/>
      <c r="K80" s="261"/>
    </row>
    <row r="81" spans="1:11" s="277" customFormat="1" x14ac:dyDescent="0.3">
      <c r="A81" s="313" t="s">
        <v>501</v>
      </c>
      <c r="B81" s="312"/>
      <c r="C81" s="312"/>
      <c r="D81" s="273" t="s">
        <v>243</v>
      </c>
      <c r="E81" s="269"/>
      <c r="G81" s="260"/>
      <c r="H81" s="262"/>
      <c r="I81" s="262"/>
      <c r="J81" s="262"/>
      <c r="K81" s="261"/>
    </row>
    <row r="82" spans="1:11" s="277" customFormat="1" x14ac:dyDescent="0.3">
      <c r="A82" s="295"/>
      <c r="B82" s="312" t="s">
        <v>503</v>
      </c>
      <c r="C82" s="312"/>
      <c r="D82" s="273" t="s">
        <v>491</v>
      </c>
      <c r="E82" s="269" t="s">
        <v>491</v>
      </c>
      <c r="G82" s="260"/>
      <c r="H82" s="262"/>
      <c r="I82" s="262"/>
      <c r="J82" s="262"/>
      <c r="K82" s="261"/>
    </row>
    <row r="83" spans="1:11" s="277" customFormat="1" x14ac:dyDescent="0.3">
      <c r="A83" s="313"/>
      <c r="B83" s="312" t="s">
        <v>502</v>
      </c>
      <c r="C83" s="312"/>
      <c r="D83" s="273" t="s">
        <v>491</v>
      </c>
      <c r="E83" s="269" t="s">
        <v>491</v>
      </c>
      <c r="G83" s="260"/>
      <c r="H83" s="262"/>
      <c r="I83" s="262"/>
      <c r="J83" s="262"/>
      <c r="K83" s="261"/>
    </row>
    <row r="84" spans="1:11" s="277" customFormat="1" x14ac:dyDescent="0.3">
      <c r="A84" s="295" t="s">
        <v>504</v>
      </c>
      <c r="B84" s="312"/>
      <c r="C84" s="312"/>
      <c r="D84" s="273" t="s">
        <v>243</v>
      </c>
      <c r="E84" s="269"/>
      <c r="G84" s="260"/>
      <c r="H84" s="262"/>
      <c r="I84" s="262"/>
      <c r="J84" s="262"/>
      <c r="K84" s="261"/>
    </row>
    <row r="85" spans="1:11" s="277" customFormat="1" x14ac:dyDescent="0.3">
      <c r="A85" s="295"/>
      <c r="B85" s="312" t="s">
        <v>505</v>
      </c>
      <c r="C85" s="312"/>
      <c r="D85" s="273" t="s">
        <v>491</v>
      </c>
      <c r="E85" s="269" t="s">
        <v>491</v>
      </c>
      <c r="G85" s="260"/>
      <c r="H85" s="262"/>
      <c r="I85" s="262"/>
      <c r="J85" s="262"/>
      <c r="K85" s="261"/>
    </row>
    <row r="86" spans="1:11" s="277" customFormat="1" x14ac:dyDescent="0.3">
      <c r="A86" s="295"/>
      <c r="B86" s="312" t="s">
        <v>506</v>
      </c>
      <c r="C86" s="312"/>
      <c r="D86" s="273" t="s">
        <v>491</v>
      </c>
      <c r="E86" s="269" t="s">
        <v>491</v>
      </c>
      <c r="G86" s="260"/>
      <c r="H86" s="262"/>
      <c r="I86" s="262"/>
      <c r="J86" s="262"/>
      <c r="K86" s="261"/>
    </row>
    <row r="87" spans="1:11" s="277" customFormat="1" x14ac:dyDescent="0.3">
      <c r="A87" s="301" t="s">
        <v>507</v>
      </c>
      <c r="B87" s="312"/>
      <c r="C87" s="312"/>
      <c r="D87" s="273"/>
      <c r="E87" s="269"/>
      <c r="G87" s="260"/>
      <c r="H87" s="262"/>
      <c r="I87" s="262"/>
      <c r="J87" s="262"/>
      <c r="K87" s="261"/>
    </row>
    <row r="88" spans="1:11" s="277" customFormat="1" x14ac:dyDescent="0.3">
      <c r="A88" s="295"/>
      <c r="B88" s="312" t="s">
        <v>508</v>
      </c>
      <c r="C88" s="312"/>
      <c r="D88" s="273" t="s">
        <v>491</v>
      </c>
      <c r="E88" s="269" t="s">
        <v>491</v>
      </c>
      <c r="G88" s="260"/>
      <c r="H88" s="262"/>
      <c r="I88" s="262"/>
      <c r="J88" s="262"/>
      <c r="K88" s="261"/>
    </row>
    <row r="89" spans="1:11" s="277" customFormat="1" x14ac:dyDescent="0.3">
      <c r="A89" s="295"/>
      <c r="B89" s="312" t="s">
        <v>509</v>
      </c>
      <c r="C89" s="312"/>
      <c r="D89" s="273" t="s">
        <v>491</v>
      </c>
      <c r="E89" s="269" t="s">
        <v>491</v>
      </c>
      <c r="G89" s="260"/>
      <c r="H89" s="262"/>
      <c r="I89" s="262"/>
      <c r="J89" s="262"/>
      <c r="K89" s="261"/>
    </row>
    <row r="90" spans="1:11" s="277" customFormat="1" x14ac:dyDescent="0.3">
      <c r="A90" s="301" t="s">
        <v>510</v>
      </c>
      <c r="B90" s="312"/>
      <c r="C90" s="312"/>
      <c r="D90" s="273" t="s">
        <v>243</v>
      </c>
      <c r="E90" s="269"/>
      <c r="G90" s="260"/>
      <c r="H90" s="262"/>
      <c r="I90" s="262"/>
      <c r="J90" s="262"/>
      <c r="K90" s="261"/>
    </row>
    <row r="91" spans="1:11" s="277" customFormat="1" x14ac:dyDescent="0.3">
      <c r="A91" s="295"/>
      <c r="B91" s="312" t="s">
        <v>511</v>
      </c>
      <c r="C91" s="312"/>
      <c r="D91" s="273" t="s">
        <v>513</v>
      </c>
      <c r="E91" s="273" t="s">
        <v>513</v>
      </c>
      <c r="G91" s="260"/>
      <c r="H91" s="262"/>
      <c r="I91" s="262"/>
      <c r="J91" s="262"/>
      <c r="K91" s="261"/>
    </row>
    <row r="92" spans="1:11" s="277" customFormat="1" x14ac:dyDescent="0.3">
      <c r="A92" s="295"/>
      <c r="B92" s="312" t="s">
        <v>512</v>
      </c>
      <c r="C92" s="312"/>
      <c r="D92" s="273" t="s">
        <v>513</v>
      </c>
      <c r="E92" s="273" t="s">
        <v>513</v>
      </c>
      <c r="G92" s="260"/>
      <c r="H92" s="262"/>
      <c r="I92" s="262"/>
      <c r="J92" s="262"/>
      <c r="K92" s="261"/>
    </row>
    <row r="93" spans="1:11" s="277" customFormat="1" x14ac:dyDescent="0.3">
      <c r="A93" s="301" t="s">
        <v>514</v>
      </c>
      <c r="B93" s="312"/>
      <c r="C93" s="312"/>
      <c r="D93" s="271"/>
      <c r="E93" s="267"/>
      <c r="G93" s="260"/>
      <c r="H93" s="262"/>
      <c r="I93" s="262"/>
      <c r="J93" s="262"/>
      <c r="K93" s="261"/>
    </row>
    <row r="94" spans="1:11" s="277" customFormat="1" x14ac:dyDescent="0.3">
      <c r="A94" s="295"/>
      <c r="B94" s="312" t="s">
        <v>515</v>
      </c>
      <c r="C94" s="312"/>
      <c r="D94" s="273" t="s">
        <v>520</v>
      </c>
      <c r="E94" s="273" t="s">
        <v>520</v>
      </c>
      <c r="G94" s="260"/>
      <c r="H94" s="262"/>
      <c r="I94" s="262"/>
      <c r="J94" s="262"/>
      <c r="K94" s="261"/>
    </row>
    <row r="95" spans="1:11" s="277" customFormat="1" x14ac:dyDescent="0.3">
      <c r="A95" s="295"/>
      <c r="B95" s="312" t="s">
        <v>516</v>
      </c>
      <c r="C95" s="312"/>
      <c r="D95" s="273" t="s">
        <v>520</v>
      </c>
      <c r="E95" s="273" t="s">
        <v>520</v>
      </c>
      <c r="G95" s="260"/>
      <c r="H95" s="262"/>
      <c r="I95" s="262"/>
      <c r="J95" s="262"/>
      <c r="K95" s="261"/>
    </row>
    <row r="96" spans="1:11" s="277" customFormat="1" x14ac:dyDescent="0.3">
      <c r="A96" s="295"/>
      <c r="B96" s="312" t="s">
        <v>517</v>
      </c>
      <c r="C96" s="312"/>
      <c r="D96" s="273" t="s">
        <v>520</v>
      </c>
      <c r="E96" s="273" t="s">
        <v>520</v>
      </c>
      <c r="G96" s="260"/>
      <c r="H96" s="262"/>
      <c r="I96" s="262"/>
      <c r="J96" s="262"/>
      <c r="K96" s="261"/>
    </row>
    <row r="97" spans="1:11" s="277" customFormat="1" x14ac:dyDescent="0.3">
      <c r="A97" s="295"/>
      <c r="B97" s="312" t="s">
        <v>518</v>
      </c>
      <c r="C97" s="312"/>
      <c r="D97" s="273" t="s">
        <v>520</v>
      </c>
      <c r="E97" s="273" t="s">
        <v>520</v>
      </c>
      <c r="G97" s="260"/>
      <c r="H97" s="262"/>
      <c r="I97" s="262"/>
      <c r="J97" s="262"/>
      <c r="K97" s="261"/>
    </row>
    <row r="98" spans="1:11" s="277" customFormat="1" ht="15" thickBot="1" x14ac:dyDescent="0.35">
      <c r="A98" s="314" t="s">
        <v>519</v>
      </c>
      <c r="B98" s="315"/>
      <c r="C98" s="315"/>
      <c r="D98" s="274" t="s">
        <v>491</v>
      </c>
      <c r="E98" s="275" t="s">
        <v>491</v>
      </c>
      <c r="G98" s="260"/>
      <c r="H98" s="262"/>
      <c r="I98" s="262"/>
      <c r="J98" s="262"/>
      <c r="K98" s="261"/>
    </row>
    <row r="99" spans="1:11" s="277" customFormat="1" ht="15" thickBot="1" x14ac:dyDescent="0.35">
      <c r="G99" s="260"/>
      <c r="H99" s="262"/>
      <c r="I99" s="262"/>
      <c r="J99" s="262"/>
      <c r="K99" s="261"/>
    </row>
    <row r="100" spans="1:11" s="277" customFormat="1" ht="15.6" thickTop="1" thickBot="1" x14ac:dyDescent="0.35">
      <c r="A100" s="316" t="s">
        <v>244</v>
      </c>
      <c r="B100" s="317"/>
      <c r="C100" s="317"/>
      <c r="D100" s="317"/>
      <c r="E100" s="318"/>
      <c r="G100" s="263"/>
      <c r="H100" s="264"/>
      <c r="I100" s="264"/>
      <c r="J100" s="264"/>
      <c r="K100" s="265"/>
    </row>
    <row r="101" spans="1:11" s="277" customFormat="1" x14ac:dyDescent="0.3">
      <c r="A101" s="726" t="s">
        <v>521</v>
      </c>
      <c r="B101" s="727"/>
      <c r="C101" s="727"/>
      <c r="D101" s="727"/>
      <c r="E101" s="728"/>
    </row>
    <row r="102" spans="1:11" s="277" customFormat="1" ht="15" thickBot="1" x14ac:dyDescent="0.35">
      <c r="A102" s="729"/>
      <c r="B102" s="730"/>
      <c r="C102" s="730"/>
      <c r="D102" s="730"/>
      <c r="E102" s="731"/>
    </row>
    <row r="103" spans="1:11" s="277" customFormat="1" ht="15" thickTop="1" x14ac:dyDescent="0.3">
      <c r="A103" s="319"/>
      <c r="B103" s="319"/>
      <c r="C103" s="319"/>
      <c r="D103" s="319"/>
      <c r="E103" s="319"/>
    </row>
    <row r="104" spans="1:11" s="277" customFormat="1" x14ac:dyDescent="0.3">
      <c r="A104" s="320"/>
      <c r="B104" s="320"/>
      <c r="C104" s="320"/>
      <c r="D104" s="320"/>
      <c r="E104" s="320"/>
    </row>
    <row r="105" spans="1:11" s="277" customFormat="1" x14ac:dyDescent="0.3"/>
    <row r="106" spans="1:11" s="277" customFormat="1" x14ac:dyDescent="0.3"/>
    <row r="107" spans="1:11" s="277" customFormat="1" x14ac:dyDescent="0.3"/>
    <row r="108" spans="1:11" s="277" customFormat="1" x14ac:dyDescent="0.3"/>
    <row r="109" spans="1:11" s="277" customFormat="1" x14ac:dyDescent="0.3"/>
    <row r="110" spans="1:11" s="277" customFormat="1" x14ac:dyDescent="0.3"/>
    <row r="111" spans="1:11" s="277" customFormat="1" x14ac:dyDescent="0.3"/>
    <row r="112" spans="1:11" s="277" customFormat="1" x14ac:dyDescent="0.3"/>
    <row r="113" s="277" customFormat="1" x14ac:dyDescent="0.3"/>
    <row r="114" s="277" customFormat="1" x14ac:dyDescent="0.3"/>
  </sheetData>
  <sheetProtection algorithmName="SHA-512" hashValue="6++rMPB89pVjaplUH58vkNML4d8vGgcY+xBgAic2K+tPxspc/uBVgP/W8o7oEoXADsuio0UwC3Ut3tASrwme9g==" saltValue="OlPU0C88MWjiyW119T7Z0A==" spinCount="100000" sheet="1" objects="1" scenarios="1"/>
  <mergeCells count="17">
    <mergeCell ref="B71:C71"/>
    <mergeCell ref="B74:C74"/>
    <mergeCell ref="A69:C69"/>
    <mergeCell ref="G7:J7"/>
    <mergeCell ref="A101:E102"/>
    <mergeCell ref="B33:C33"/>
    <mergeCell ref="B38:C38"/>
    <mergeCell ref="B40:C40"/>
    <mergeCell ref="B41:C41"/>
    <mergeCell ref="B42:C42"/>
    <mergeCell ref="B52:C52"/>
    <mergeCell ref="B53:C53"/>
    <mergeCell ref="B54:C54"/>
    <mergeCell ref="B56:C56"/>
    <mergeCell ref="B57:C57"/>
    <mergeCell ref="B59:C59"/>
    <mergeCell ref="B61:C6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51EC-EF15-47A9-BE92-20833929B22B}">
  <dimension ref="A1"/>
  <sheetViews>
    <sheetView workbookViewId="0">
      <selection activeCell="L24" sqref="L24"/>
    </sheetView>
  </sheetViews>
  <sheetFormatPr defaultRowHeight="14.4" x14ac:dyDescent="0.3"/>
  <cols>
    <col min="1" max="16384" width="8.88671875" style="321"/>
  </cols>
  <sheetData/>
  <sheetProtection algorithmName="SHA-512" hashValue="/ENuPJBcJfTjQETKE3jsGN0ujWgUmx54bWt0CAVIDu55D65UFDItBMYzfXKugjInXvj3AQsNlv2zFJwTN3kplA==" saltValue="Iu8LT7fitQl4xT41gf87H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830B-38B0-4439-8CEC-D042142CE12B}">
  <dimension ref="A1"/>
  <sheetViews>
    <sheetView tabSelected="1" workbookViewId="0">
      <selection activeCell="N11" sqref="N11"/>
    </sheetView>
  </sheetViews>
  <sheetFormatPr defaultRowHeight="14.4" x14ac:dyDescent="0.3"/>
  <cols>
    <col min="1" max="16384" width="8.88671875" style="321"/>
  </cols>
  <sheetData/>
  <sheetProtection algorithmName="SHA-512" hashValue="6WEB0dIzIpgeG8V3v6OojKtpeDPL9im0/dDkSM0i13OPtZoGadyC+l/fDM0PrlSOkL/5QImqU5KnzoSdqSY9IA==" saltValue="BZg5YOlJpGdewEHRGCKT3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21A45517F5F4FBF0092E9EBEB3F11" ma:contentTypeVersion="10" ma:contentTypeDescription="Create a new document." ma:contentTypeScope="" ma:versionID="d022c05f839e68443a5241966f79b6e2">
  <xsd:schema xmlns:xsd="http://www.w3.org/2001/XMLSchema" xmlns:xs="http://www.w3.org/2001/XMLSchema" xmlns:p="http://schemas.microsoft.com/office/2006/metadata/properties" xmlns:ns2="958ded2e-40cd-4456-8074-35362a19f86f" xmlns:ns3="3b9b4ed0-beb8-463b-b958-9c060d9e86e5" targetNamespace="http://schemas.microsoft.com/office/2006/metadata/properties" ma:root="true" ma:fieldsID="c6cec0911e3c3ff46a29dcbe0330cb19" ns2:_="" ns3:_="">
    <xsd:import namespace="958ded2e-40cd-4456-8074-35362a19f86f"/>
    <xsd:import namespace="3b9b4ed0-beb8-463b-b958-9c060d9e8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ed2e-40cd-4456-8074-35362a19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b4ed0-beb8-463b-b958-9c060d9e8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7F447D-6C0E-416E-AF4F-15E0A44EA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843E64-80A5-4C82-80BB-D3B568D99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ed2e-40cd-4456-8074-35362a19f86f"/>
    <ds:schemaRef ds:uri="3b9b4ed0-beb8-463b-b958-9c060d9e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7ED25-7948-41EC-A3C8-9F7571A72DEF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3b9b4ed0-beb8-463b-b958-9c060d9e86e5"/>
    <ds:schemaRef ds:uri="http://schemas.microsoft.com/office/2006/documentManagement/types"/>
    <ds:schemaRef ds:uri="958ded2e-40cd-4456-8074-35362a19f86f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NSFR v1</vt:lpstr>
      <vt:lpstr>NSFR SH</vt:lpstr>
      <vt:lpstr>Bilan</vt:lpstr>
      <vt:lpstr>Actifs liquides non grevés</vt:lpstr>
      <vt:lpstr>Hypothèses</vt:lpstr>
      <vt:lpstr>Tableau de décote des titres</vt:lpstr>
      <vt:lpstr>Documents de travail 1</vt:lpstr>
      <vt:lpstr>Documents de travail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Rajanah</dc:creator>
  <cp:keywords/>
  <dc:description/>
  <cp:lastModifiedBy>Sheena Rajanah</cp:lastModifiedBy>
  <cp:revision/>
  <dcterms:created xsi:type="dcterms:W3CDTF">2022-02-15T10:42:19Z</dcterms:created>
  <dcterms:modified xsi:type="dcterms:W3CDTF">2022-05-16T19:52:08Z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0x01010083F21A45517F5F4FBF0092E9EBEB3F11</vt:lpwstr>
  </property>
</Properties>
</file>