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66925"/>
  <mc:AlternateContent xmlns:mc="http://schemas.openxmlformats.org/markup-compatibility/2006">
    <mc:Choice Requires="x15">
      <x15ac:absPath xmlns:x15ac="http://schemas.microsoft.com/office/spreadsheetml/2010/11/ac" url="C:\Users\gdo\Downloads\"/>
    </mc:Choice>
  </mc:AlternateContent>
  <xr:revisionPtr revIDLastSave="0" documentId="8_{F7C08426-0A70-4B05-879C-D299C79547BA}" xr6:coauthVersionLast="47" xr6:coauthVersionMax="47" xr10:uidLastSave="{00000000-0000-0000-0000-000000000000}"/>
  <workbookProtection workbookAlgorithmName="SHA-512" workbookHashValue="Fl5IxXlQN0bfglbGGDayP9s5op7bhseZ5PWuVpuvZw8k89zwI84QIekvBOjBTyCnb90ZCJIDPDOnl8U2/PhvuA==" workbookSaltValue="V5olKO1UhHAOHbQX5CJ0Kg==" workbookSpinCount="100000" lockStructure="1"/>
  <bookViews>
    <workbookView xWindow="28680" yWindow="-120" windowWidth="29040" windowHeight="15840" xr2:uid="{00000000-000D-0000-FFFF-FFFF00000000}"/>
  </bookViews>
  <sheets>
    <sheet name="Calcul" sheetId="1" r:id="rId1"/>
    <sheet name="NIVEAU DE CCPD" sheetId="2" state="hidden" r:id="rId2"/>
    <sheet name="Cote comb. cap." sheetId="3" state="hidden" r:id="rId3"/>
  </sheets>
  <definedNames>
    <definedName name="Eleve">'NIVEAU DE CCPD'!$G$4:$G$5</definedName>
    <definedName name="_xlnm.Extract" localSheetId="1">'NIVEAU DE CCPD'!$K$125:$K$125</definedName>
    <definedName name="Faible">'NIVEAU DE CCPD'!$C$4</definedName>
    <definedName name="Faibleamodere">'NIVEAU DE CCPD'!$D$4</definedName>
    <definedName name="Modere">'NIVEAU DE CCPD'!$E$4:$E$5</definedName>
    <definedName name="Modereaeleve">'NIVEAU DE CCPD'!$F$4:$F$6</definedName>
    <definedName name="ORR">Table2[CGR]</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1" l="1" a="1"/>
  <c r="M33" i="1"/>
  <c r="J33" i="1"/>
  <c r="N33" i="1"/>
  <c r="G17" i="1"/>
  <c r="H17" i="1"/>
  <c r="G18" i="1"/>
  <c r="H18" i="1"/>
  <c r="J18" i="1"/>
  <c r="G19" i="1"/>
  <c r="H19" i="1"/>
  <c r="J19" i="1"/>
  <c r="G20" i="1"/>
  <c r="H20" i="1"/>
  <c r="J20" i="1"/>
  <c r="L20" i="1"/>
  <c r="L34" i="2"/>
  <c r="M34" i="2"/>
  <c r="N34" i="2"/>
  <c r="O34" i="2"/>
  <c r="P34" i="2"/>
  <c r="Q34" i="2"/>
  <c r="R34" i="2"/>
  <c r="S34" i="2"/>
  <c r="T34" i="2"/>
  <c r="X34" i="2"/>
  <c r="Y34" i="2"/>
  <c r="Z34" i="2"/>
  <c r="L35" i="2"/>
  <c r="M35" i="2"/>
  <c r="N35" i="2"/>
  <c r="O35" i="2"/>
  <c r="P35" i="2"/>
  <c r="Q35" i="2"/>
  <c r="R35" i="2"/>
  <c r="S35" i="2"/>
  <c r="T35" i="2"/>
  <c r="X35" i="2"/>
  <c r="Y35" i="2"/>
  <c r="Z35" i="2"/>
  <c r="AA35" i="2"/>
  <c r="L36" i="2"/>
  <c r="M36" i="2"/>
  <c r="N36" i="2"/>
  <c r="O36" i="2"/>
  <c r="P36" i="2"/>
  <c r="Q36" i="2"/>
  <c r="R36" i="2"/>
  <c r="S36" i="2"/>
  <c r="T36" i="2"/>
  <c r="X36" i="2"/>
  <c r="Y36" i="2"/>
  <c r="Z36" i="2"/>
  <c r="AA36" i="2"/>
  <c r="L37" i="2"/>
  <c r="M37" i="2"/>
  <c r="N37" i="2"/>
  <c r="O37" i="2"/>
  <c r="P37" i="2"/>
  <c r="Q37" i="2"/>
  <c r="R37" i="2"/>
  <c r="S37" i="2"/>
  <c r="T37" i="2"/>
  <c r="X37" i="2"/>
  <c r="Y37" i="2"/>
  <c r="Z37" i="2"/>
  <c r="L38" i="2"/>
  <c r="M38" i="2"/>
  <c r="N38" i="2"/>
  <c r="O38" i="2"/>
  <c r="P38" i="2"/>
  <c r="Q38" i="2"/>
  <c r="R38" i="2"/>
  <c r="S38" i="2"/>
  <c r="T38" i="2"/>
  <c r="X38" i="2"/>
  <c r="Y38" i="2"/>
  <c r="Z38" i="2"/>
  <c r="L39" i="2"/>
  <c r="M39" i="2"/>
  <c r="N39" i="2"/>
  <c r="O39" i="2"/>
  <c r="P39" i="2"/>
  <c r="Q39" i="2"/>
  <c r="R39" i="2"/>
  <c r="S39" i="2"/>
  <c r="T39" i="2"/>
  <c r="X39" i="2"/>
  <c r="Y39" i="2"/>
  <c r="Z39" i="2"/>
  <c r="AA39" i="2"/>
  <c r="L40" i="2"/>
  <c r="M40" i="2"/>
  <c r="N40" i="2"/>
  <c r="O40" i="2"/>
  <c r="P40" i="2"/>
  <c r="Q40" i="2"/>
  <c r="R40" i="2"/>
  <c r="S40" i="2"/>
  <c r="T40" i="2"/>
  <c r="X40" i="2"/>
  <c r="Y40" i="2"/>
  <c r="Z40" i="2"/>
  <c r="AA40" i="2"/>
  <c r="L41" i="2"/>
  <c r="M41" i="2"/>
  <c r="N41" i="2"/>
  <c r="O41" i="2"/>
  <c r="P41" i="2"/>
  <c r="Q41" i="2"/>
  <c r="R41" i="2"/>
  <c r="S41" i="2"/>
  <c r="T41" i="2"/>
  <c r="X41" i="2"/>
  <c r="Y41" i="2"/>
  <c r="Z41" i="2"/>
  <c r="L42" i="2"/>
  <c r="M42" i="2"/>
  <c r="N42" i="2"/>
  <c r="O42" i="2"/>
  <c r="P42" i="2"/>
  <c r="Q42" i="2"/>
  <c r="R42" i="2"/>
  <c r="S42" i="2"/>
  <c r="T42" i="2"/>
  <c r="X42" i="2"/>
  <c r="Y42" i="2"/>
  <c r="Z42" i="2"/>
  <c r="L43" i="2"/>
  <c r="M43" i="2"/>
  <c r="N43" i="2"/>
  <c r="O43" i="2"/>
  <c r="P43" i="2"/>
  <c r="Q43" i="2"/>
  <c r="R43" i="2"/>
  <c r="S43" i="2"/>
  <c r="T43" i="2"/>
  <c r="X43" i="2"/>
  <c r="Y43" i="2"/>
  <c r="Z43" i="2"/>
  <c r="AA43" i="2"/>
  <c r="L44" i="2"/>
  <c r="M44" i="2"/>
  <c r="N44" i="2"/>
  <c r="O44" i="2"/>
  <c r="P44" i="2"/>
  <c r="Q44" i="2"/>
  <c r="R44" i="2"/>
  <c r="S44" i="2"/>
  <c r="T44" i="2"/>
  <c r="X44" i="2"/>
  <c r="Y44" i="2"/>
  <c r="Z44" i="2"/>
  <c r="L45" i="2"/>
  <c r="M45" i="2"/>
  <c r="N45" i="2"/>
  <c r="O45" i="2"/>
  <c r="P45" i="2"/>
  <c r="Q45" i="2"/>
  <c r="R45" i="2"/>
  <c r="S45" i="2"/>
  <c r="T45" i="2"/>
  <c r="X45" i="2"/>
  <c r="Y45" i="2"/>
  <c r="Z45" i="2"/>
  <c r="L46" i="2"/>
  <c r="M46" i="2"/>
  <c r="N46" i="2"/>
  <c r="O46" i="2"/>
  <c r="P46" i="2"/>
  <c r="Q46" i="2"/>
  <c r="R46" i="2"/>
  <c r="S46" i="2"/>
  <c r="T46" i="2"/>
  <c r="X46" i="2"/>
  <c r="Y46" i="2"/>
  <c r="Z46" i="2"/>
  <c r="L47" i="2"/>
  <c r="M47" i="2"/>
  <c r="N47" i="2"/>
  <c r="O47" i="2"/>
  <c r="P47" i="2"/>
  <c r="Q47" i="2"/>
  <c r="R47" i="2"/>
  <c r="S47" i="2"/>
  <c r="T47" i="2"/>
  <c r="X47" i="2"/>
  <c r="Y47" i="2"/>
  <c r="Z47" i="2"/>
  <c r="L48" i="2"/>
  <c r="M48" i="2"/>
  <c r="N48" i="2"/>
  <c r="O48" i="2"/>
  <c r="P48" i="2"/>
  <c r="Q48" i="2"/>
  <c r="R48" i="2"/>
  <c r="S48" i="2"/>
  <c r="T48" i="2"/>
  <c r="X48" i="2"/>
  <c r="Y48" i="2"/>
  <c r="Z48" i="2"/>
  <c r="L49" i="2"/>
  <c r="M49" i="2"/>
  <c r="N49" i="2"/>
  <c r="O49" i="2"/>
  <c r="P49" i="2"/>
  <c r="Q49" i="2"/>
  <c r="R49" i="2"/>
  <c r="S49" i="2"/>
  <c r="T49" i="2"/>
  <c r="X49" i="2"/>
  <c r="Y49" i="2"/>
  <c r="Z49" i="2"/>
  <c r="L50" i="2"/>
  <c r="M50" i="2"/>
  <c r="N50" i="2"/>
  <c r="O50" i="2"/>
  <c r="P50" i="2"/>
  <c r="Q50" i="2"/>
  <c r="R50" i="2"/>
  <c r="S50" i="2"/>
  <c r="T50" i="2"/>
  <c r="X50" i="2"/>
  <c r="Y50" i="2"/>
  <c r="Z50" i="2"/>
  <c r="L51" i="2"/>
  <c r="M51" i="2"/>
  <c r="N51" i="2"/>
  <c r="O51" i="2"/>
  <c r="P51" i="2"/>
  <c r="Q51" i="2"/>
  <c r="R51" i="2"/>
  <c r="S51" i="2"/>
  <c r="T51" i="2"/>
  <c r="X51" i="2"/>
  <c r="Y51" i="2"/>
  <c r="Z51" i="2"/>
  <c r="L52" i="2"/>
  <c r="M52" i="2"/>
  <c r="N52" i="2"/>
  <c r="O52" i="2"/>
  <c r="P52" i="2"/>
  <c r="Q52" i="2"/>
  <c r="R52" i="2"/>
  <c r="S52" i="2"/>
  <c r="T52" i="2"/>
  <c r="X52" i="2"/>
  <c r="Y52" i="2"/>
  <c r="Z52" i="2"/>
  <c r="L53" i="2"/>
  <c r="M53" i="2"/>
  <c r="N53" i="2"/>
  <c r="O53" i="2"/>
  <c r="P53" i="2"/>
  <c r="Q53" i="2"/>
  <c r="R53" i="2"/>
  <c r="S53" i="2"/>
  <c r="T53" i="2"/>
  <c r="X53" i="2"/>
  <c r="Y53" i="2"/>
  <c r="Z53" i="2"/>
  <c r="L54" i="2"/>
  <c r="M54" i="2"/>
  <c r="N54" i="2"/>
  <c r="O54" i="2"/>
  <c r="P54" i="2"/>
  <c r="Q54" i="2"/>
  <c r="R54" i="2"/>
  <c r="S54" i="2"/>
  <c r="T54" i="2"/>
  <c r="X54" i="2"/>
  <c r="Y54" i="2"/>
  <c r="Z54" i="2"/>
  <c r="L55" i="2"/>
  <c r="M55" i="2"/>
  <c r="N55" i="2"/>
  <c r="O55" i="2"/>
  <c r="P55" i="2"/>
  <c r="Q55" i="2"/>
  <c r="R55" i="2"/>
  <c r="S55" i="2"/>
  <c r="T55" i="2"/>
  <c r="X55" i="2"/>
  <c r="Y55" i="2"/>
  <c r="Z55" i="2"/>
  <c r="L56" i="2"/>
  <c r="M56" i="2"/>
  <c r="N56" i="2"/>
  <c r="O56" i="2"/>
  <c r="P56" i="2"/>
  <c r="Q56" i="2"/>
  <c r="R56" i="2"/>
  <c r="S56" i="2"/>
  <c r="T56" i="2"/>
  <c r="X56" i="2"/>
  <c r="Y56" i="2"/>
  <c r="Z56" i="2"/>
  <c r="L57" i="2"/>
  <c r="M57" i="2"/>
  <c r="N57" i="2"/>
  <c r="O57" i="2"/>
  <c r="P57" i="2"/>
  <c r="Q57" i="2"/>
  <c r="R57" i="2"/>
  <c r="S57" i="2"/>
  <c r="T57" i="2"/>
  <c r="X57" i="2"/>
  <c r="Y57" i="2"/>
  <c r="Z57" i="2"/>
  <c r="L58" i="2"/>
  <c r="M58" i="2"/>
  <c r="N58" i="2"/>
  <c r="O58" i="2"/>
  <c r="P58" i="2"/>
  <c r="Q58" i="2"/>
  <c r="R58" i="2"/>
  <c r="S58" i="2"/>
  <c r="T58" i="2"/>
  <c r="X58" i="2"/>
  <c r="Y58" i="2"/>
  <c r="Z58" i="2"/>
  <c r="AA58" i="2"/>
  <c r="L59" i="2"/>
  <c r="M59" i="2"/>
  <c r="N59" i="2"/>
  <c r="O59" i="2"/>
  <c r="P59" i="2"/>
  <c r="Q59" i="2"/>
  <c r="R59" i="2"/>
  <c r="S59" i="2"/>
  <c r="T59" i="2"/>
  <c r="X59" i="2"/>
  <c r="Y59" i="2"/>
  <c r="Z59" i="2"/>
  <c r="L60" i="2"/>
  <c r="M60" i="2"/>
  <c r="N60" i="2"/>
  <c r="O60" i="2"/>
  <c r="P60" i="2"/>
  <c r="Q60" i="2"/>
  <c r="R60" i="2"/>
  <c r="S60" i="2"/>
  <c r="T60" i="2"/>
  <c r="X60" i="2"/>
  <c r="Y60" i="2"/>
  <c r="Z60" i="2"/>
  <c r="L61" i="2"/>
  <c r="M61" i="2"/>
  <c r="N61" i="2"/>
  <c r="O61" i="2"/>
  <c r="P61" i="2"/>
  <c r="Q61" i="2"/>
  <c r="R61" i="2"/>
  <c r="S61" i="2"/>
  <c r="T61" i="2"/>
  <c r="X61" i="2"/>
  <c r="Y61" i="2"/>
  <c r="Z61" i="2"/>
  <c r="L62" i="2"/>
  <c r="M62" i="2"/>
  <c r="N62" i="2"/>
  <c r="O62" i="2"/>
  <c r="P62" i="2"/>
  <c r="Q62" i="2"/>
  <c r="R62" i="2"/>
  <c r="S62" i="2"/>
  <c r="T62" i="2"/>
  <c r="X62" i="2"/>
  <c r="Y62" i="2"/>
  <c r="Z62" i="2"/>
  <c r="AA62" i="2"/>
  <c r="L63" i="2"/>
  <c r="M63" i="2"/>
  <c r="N63" i="2"/>
  <c r="O63" i="2"/>
  <c r="P63" i="2"/>
  <c r="Q63" i="2"/>
  <c r="R63" i="2"/>
  <c r="S63" i="2"/>
  <c r="T63" i="2"/>
  <c r="X63" i="2"/>
  <c r="Y63" i="2"/>
  <c r="Z63" i="2"/>
  <c r="L64" i="2"/>
  <c r="M64" i="2"/>
  <c r="N64" i="2"/>
  <c r="O64" i="2"/>
  <c r="P64" i="2"/>
  <c r="Q64" i="2"/>
  <c r="R64" i="2"/>
  <c r="S64" i="2"/>
  <c r="T64" i="2"/>
  <c r="X64" i="2"/>
  <c r="Y64" i="2"/>
  <c r="Z64" i="2"/>
  <c r="L65" i="2"/>
  <c r="M65" i="2"/>
  <c r="N65" i="2"/>
  <c r="O65" i="2"/>
  <c r="P65" i="2"/>
  <c r="Q65" i="2"/>
  <c r="R65" i="2"/>
  <c r="S65" i="2"/>
  <c r="T65" i="2"/>
  <c r="X65" i="2"/>
  <c r="Y65" i="2"/>
  <c r="Z65" i="2"/>
  <c r="L66" i="2"/>
  <c r="M66" i="2"/>
  <c r="N66" i="2"/>
  <c r="O66" i="2"/>
  <c r="P66" i="2"/>
  <c r="Q66" i="2"/>
  <c r="R66" i="2"/>
  <c r="S66" i="2"/>
  <c r="T66" i="2"/>
  <c r="X66" i="2"/>
  <c r="Y66" i="2"/>
  <c r="Z66" i="2"/>
  <c r="AA66" i="2"/>
  <c r="L67" i="2"/>
  <c r="M67" i="2"/>
  <c r="N67" i="2"/>
  <c r="O67" i="2"/>
  <c r="P67" i="2"/>
  <c r="Q67" i="2"/>
  <c r="R67" i="2"/>
  <c r="S67" i="2"/>
  <c r="T67" i="2"/>
  <c r="X67" i="2"/>
  <c r="Y67" i="2"/>
  <c r="Z67" i="2"/>
  <c r="L68" i="2"/>
  <c r="M68" i="2"/>
  <c r="N68" i="2"/>
  <c r="O68" i="2"/>
  <c r="P68" i="2"/>
  <c r="Q68" i="2"/>
  <c r="R68" i="2"/>
  <c r="S68" i="2"/>
  <c r="T68" i="2"/>
  <c r="X68" i="2"/>
  <c r="Y68" i="2"/>
  <c r="Z68" i="2"/>
  <c r="L69" i="2"/>
  <c r="M69" i="2"/>
  <c r="N69" i="2"/>
  <c r="O69" i="2"/>
  <c r="P69" i="2"/>
  <c r="Q69" i="2"/>
  <c r="R69" i="2"/>
  <c r="S69" i="2"/>
  <c r="T69" i="2"/>
  <c r="X69" i="2"/>
  <c r="Y69" i="2"/>
  <c r="Z69" i="2"/>
  <c r="L70" i="2"/>
  <c r="M70" i="2"/>
  <c r="N70" i="2"/>
  <c r="O70" i="2"/>
  <c r="P70" i="2"/>
  <c r="Q70" i="2"/>
  <c r="R70" i="2"/>
  <c r="S70" i="2"/>
  <c r="T70" i="2"/>
  <c r="X70" i="2"/>
  <c r="Y70" i="2"/>
  <c r="Z70" i="2"/>
  <c r="AA70" i="2"/>
  <c r="L71" i="2"/>
  <c r="M71" i="2"/>
  <c r="N71" i="2"/>
  <c r="O71" i="2"/>
  <c r="P71" i="2"/>
  <c r="Q71" i="2"/>
  <c r="R71" i="2"/>
  <c r="S71" i="2"/>
  <c r="T71" i="2"/>
  <c r="X71" i="2"/>
  <c r="Y71" i="2"/>
  <c r="Z71" i="2"/>
  <c r="L72" i="2"/>
  <c r="M72" i="2"/>
  <c r="N72" i="2"/>
  <c r="O72" i="2"/>
  <c r="P72" i="2"/>
  <c r="Q72" i="2"/>
  <c r="R72" i="2"/>
  <c r="S72" i="2"/>
  <c r="T72" i="2"/>
  <c r="X72" i="2"/>
  <c r="Y72" i="2"/>
  <c r="Z72" i="2"/>
  <c r="L73" i="2"/>
  <c r="M73" i="2"/>
  <c r="N73" i="2"/>
  <c r="O73" i="2"/>
  <c r="P73" i="2"/>
  <c r="Q73" i="2"/>
  <c r="R73" i="2"/>
  <c r="S73" i="2"/>
  <c r="T73" i="2"/>
  <c r="X73" i="2"/>
  <c r="Y73" i="2"/>
  <c r="Z73" i="2"/>
  <c r="L74" i="2"/>
  <c r="M74" i="2"/>
  <c r="N74" i="2"/>
  <c r="O74" i="2"/>
  <c r="P74" i="2"/>
  <c r="Q74" i="2"/>
  <c r="R74" i="2"/>
  <c r="S74" i="2"/>
  <c r="T74" i="2"/>
  <c r="X74" i="2"/>
  <c r="Y74" i="2"/>
  <c r="Z74" i="2"/>
  <c r="AA74" i="2"/>
  <c r="L75" i="2"/>
  <c r="M75" i="2"/>
  <c r="N75" i="2"/>
  <c r="O75" i="2"/>
  <c r="P75" i="2"/>
  <c r="Q75" i="2"/>
  <c r="R75" i="2"/>
  <c r="S75" i="2"/>
  <c r="T75" i="2"/>
  <c r="X75" i="2"/>
  <c r="Y75" i="2"/>
  <c r="Z75" i="2"/>
  <c r="L76" i="2"/>
  <c r="M76" i="2"/>
  <c r="N76" i="2"/>
  <c r="O76" i="2"/>
  <c r="P76" i="2"/>
  <c r="Q76" i="2"/>
  <c r="R76" i="2"/>
  <c r="S76" i="2"/>
  <c r="T76" i="2"/>
  <c r="X76" i="2"/>
  <c r="Y76" i="2"/>
  <c r="Z76" i="2"/>
  <c r="L77" i="2"/>
  <c r="M77" i="2"/>
  <c r="N77" i="2"/>
  <c r="O77" i="2"/>
  <c r="P77" i="2"/>
  <c r="Q77" i="2"/>
  <c r="R77" i="2"/>
  <c r="S77" i="2"/>
  <c r="T77" i="2"/>
  <c r="X77" i="2"/>
  <c r="Y77" i="2"/>
  <c r="Z77" i="2"/>
  <c r="L78" i="2"/>
  <c r="M78" i="2"/>
  <c r="N78" i="2"/>
  <c r="O78" i="2"/>
  <c r="P78" i="2"/>
  <c r="Q78" i="2"/>
  <c r="R78" i="2"/>
  <c r="S78" i="2"/>
  <c r="T78" i="2"/>
  <c r="X78" i="2"/>
  <c r="Y78" i="2"/>
  <c r="Z78" i="2"/>
  <c r="AA78" i="2"/>
  <c r="L79" i="2"/>
  <c r="M79" i="2"/>
  <c r="N79" i="2"/>
  <c r="O79" i="2"/>
  <c r="P79" i="2"/>
  <c r="Q79" i="2"/>
  <c r="R79" i="2"/>
  <c r="S79" i="2"/>
  <c r="T79" i="2"/>
  <c r="X79" i="2"/>
  <c r="Y79" i="2"/>
  <c r="Z79" i="2"/>
  <c r="L80" i="2"/>
  <c r="M80" i="2"/>
  <c r="N80" i="2"/>
  <c r="O80" i="2"/>
  <c r="P80" i="2"/>
  <c r="Q80" i="2"/>
  <c r="R80" i="2"/>
  <c r="S80" i="2"/>
  <c r="T80" i="2"/>
  <c r="X80" i="2"/>
  <c r="Y80" i="2"/>
  <c r="Z80" i="2"/>
  <c r="L81" i="2"/>
  <c r="M81" i="2"/>
  <c r="N81" i="2"/>
  <c r="O81" i="2"/>
  <c r="P81" i="2"/>
  <c r="Q81" i="2"/>
  <c r="R81" i="2"/>
  <c r="S81" i="2"/>
  <c r="T81" i="2"/>
  <c r="X81" i="2"/>
  <c r="Y81" i="2"/>
  <c r="Z81" i="2"/>
  <c r="L82" i="2"/>
  <c r="M82" i="2"/>
  <c r="N82" i="2"/>
  <c r="O82" i="2"/>
  <c r="P82" i="2"/>
  <c r="Q82" i="2"/>
  <c r="R82" i="2"/>
  <c r="S82" i="2"/>
  <c r="T82" i="2"/>
  <c r="X82" i="2"/>
  <c r="Y82" i="2"/>
  <c r="Z82" i="2"/>
  <c r="AA82" i="2"/>
  <c r="L83" i="2"/>
  <c r="M83" i="2"/>
  <c r="N83" i="2"/>
  <c r="O83" i="2"/>
  <c r="P83" i="2"/>
  <c r="Q83" i="2"/>
  <c r="R83" i="2"/>
  <c r="S83" i="2"/>
  <c r="T83" i="2"/>
  <c r="X83" i="2"/>
  <c r="Y83" i="2"/>
  <c r="Z83" i="2"/>
  <c r="L84" i="2"/>
  <c r="M84" i="2"/>
  <c r="N84" i="2"/>
  <c r="O84" i="2"/>
  <c r="P84" i="2"/>
  <c r="Q84" i="2"/>
  <c r="R84" i="2"/>
  <c r="S84" i="2"/>
  <c r="T84" i="2"/>
  <c r="X84" i="2"/>
  <c r="Y84" i="2"/>
  <c r="Z84" i="2"/>
  <c r="L85" i="2"/>
  <c r="M85" i="2"/>
  <c r="N85" i="2"/>
  <c r="O85" i="2"/>
  <c r="P85" i="2"/>
  <c r="Q85" i="2"/>
  <c r="R85" i="2"/>
  <c r="S85" i="2"/>
  <c r="T85" i="2"/>
  <c r="X85" i="2"/>
  <c r="Y85" i="2"/>
  <c r="Z85" i="2"/>
  <c r="L86" i="2"/>
  <c r="M86" i="2"/>
  <c r="N86" i="2"/>
  <c r="O86" i="2"/>
  <c r="P86" i="2"/>
  <c r="Q86" i="2"/>
  <c r="R86" i="2"/>
  <c r="S86" i="2"/>
  <c r="T86" i="2"/>
  <c r="X86" i="2"/>
  <c r="Y86" i="2"/>
  <c r="Z86" i="2"/>
  <c r="AA86" i="2"/>
  <c r="L87" i="2"/>
  <c r="M87" i="2"/>
  <c r="N87" i="2"/>
  <c r="O87" i="2"/>
  <c r="P87" i="2"/>
  <c r="Q87" i="2"/>
  <c r="R87" i="2"/>
  <c r="S87" i="2"/>
  <c r="T87" i="2"/>
  <c r="X87" i="2"/>
  <c r="Y87" i="2"/>
  <c r="Z87" i="2"/>
  <c r="L88" i="2"/>
  <c r="M88" i="2"/>
  <c r="N88" i="2"/>
  <c r="O88" i="2"/>
  <c r="P88" i="2"/>
  <c r="Q88" i="2"/>
  <c r="R88" i="2"/>
  <c r="S88" i="2"/>
  <c r="T88" i="2"/>
  <c r="X88" i="2"/>
  <c r="Y88" i="2"/>
  <c r="Z88" i="2"/>
  <c r="L89" i="2"/>
  <c r="M89" i="2"/>
  <c r="N89" i="2"/>
  <c r="O89" i="2"/>
  <c r="P89" i="2"/>
  <c r="Q89" i="2"/>
  <c r="R89" i="2"/>
  <c r="S89" i="2"/>
  <c r="T89" i="2"/>
  <c r="X89" i="2"/>
  <c r="Y89" i="2"/>
  <c r="Z89" i="2"/>
  <c r="L90" i="2"/>
  <c r="M90" i="2"/>
  <c r="N90" i="2"/>
  <c r="O90" i="2"/>
  <c r="P90" i="2"/>
  <c r="Q90" i="2"/>
  <c r="R90" i="2"/>
  <c r="S90" i="2"/>
  <c r="T90" i="2"/>
  <c r="X90" i="2"/>
  <c r="Y90" i="2"/>
  <c r="Z90" i="2"/>
  <c r="AA90" i="2"/>
  <c r="L91" i="2"/>
  <c r="M91" i="2"/>
  <c r="N91" i="2"/>
  <c r="O91" i="2"/>
  <c r="P91" i="2"/>
  <c r="Q91" i="2"/>
  <c r="R91" i="2"/>
  <c r="S91" i="2"/>
  <c r="T91" i="2"/>
  <c r="X91" i="2"/>
  <c r="Y91" i="2"/>
  <c r="Z91" i="2"/>
  <c r="L92" i="2"/>
  <c r="M92" i="2"/>
  <c r="N92" i="2"/>
  <c r="O92" i="2"/>
  <c r="P92" i="2"/>
  <c r="Q92" i="2"/>
  <c r="R92" i="2"/>
  <c r="S92" i="2"/>
  <c r="T92" i="2"/>
  <c r="X92" i="2"/>
  <c r="Y92" i="2"/>
  <c r="Z92" i="2"/>
  <c r="L93" i="2"/>
  <c r="M93" i="2"/>
  <c r="N93" i="2"/>
  <c r="O93" i="2"/>
  <c r="P93" i="2"/>
  <c r="Q93" i="2"/>
  <c r="R93" i="2"/>
  <c r="S93" i="2"/>
  <c r="T93" i="2"/>
  <c r="X93" i="2"/>
  <c r="Y93" i="2"/>
  <c r="Z93" i="2"/>
  <c r="L94" i="2"/>
  <c r="M94" i="2"/>
  <c r="N94" i="2"/>
  <c r="O94" i="2"/>
  <c r="P94" i="2"/>
  <c r="Q94" i="2"/>
  <c r="R94" i="2"/>
  <c r="S94" i="2"/>
  <c r="T94" i="2"/>
  <c r="X94" i="2"/>
  <c r="Y94" i="2"/>
  <c r="Z94" i="2"/>
  <c r="AA94" i="2"/>
  <c r="L95" i="2"/>
  <c r="M95" i="2"/>
  <c r="N95" i="2"/>
  <c r="O95" i="2"/>
  <c r="P95" i="2"/>
  <c r="Q95" i="2"/>
  <c r="R95" i="2"/>
  <c r="S95" i="2"/>
  <c r="T95" i="2"/>
  <c r="X95" i="2"/>
  <c r="Y95" i="2"/>
  <c r="Z95" i="2"/>
  <c r="L96" i="2"/>
  <c r="M96" i="2"/>
  <c r="N96" i="2"/>
  <c r="O96" i="2"/>
  <c r="P96" i="2"/>
  <c r="Q96" i="2"/>
  <c r="R96" i="2"/>
  <c r="S96" i="2"/>
  <c r="T96" i="2"/>
  <c r="X96" i="2"/>
  <c r="Y96" i="2"/>
  <c r="Z96" i="2"/>
  <c r="L97" i="2"/>
  <c r="M97" i="2"/>
  <c r="N97" i="2"/>
  <c r="O97" i="2"/>
  <c r="P97" i="2"/>
  <c r="Q97" i="2"/>
  <c r="R97" i="2"/>
  <c r="S97" i="2"/>
  <c r="T97" i="2"/>
  <c r="X97" i="2"/>
  <c r="Y97" i="2"/>
  <c r="Z97" i="2"/>
  <c r="L98" i="2"/>
  <c r="M98" i="2"/>
  <c r="N98" i="2"/>
  <c r="O98" i="2"/>
  <c r="P98" i="2"/>
  <c r="Q98" i="2"/>
  <c r="R98" i="2"/>
  <c r="S98" i="2"/>
  <c r="T98" i="2"/>
  <c r="X98" i="2"/>
  <c r="Y98" i="2"/>
  <c r="Z98" i="2"/>
  <c r="AA98" i="2"/>
  <c r="L99" i="2"/>
  <c r="M99" i="2"/>
  <c r="N99" i="2"/>
  <c r="O99" i="2"/>
  <c r="P99" i="2"/>
  <c r="Q99" i="2"/>
  <c r="R99" i="2"/>
  <c r="S99" i="2"/>
  <c r="T99" i="2"/>
  <c r="X99" i="2"/>
  <c r="Y99" i="2"/>
  <c r="Z99" i="2"/>
  <c r="L100" i="2"/>
  <c r="M100" i="2"/>
  <c r="N100" i="2"/>
  <c r="O100" i="2"/>
  <c r="P100" i="2"/>
  <c r="Q100" i="2"/>
  <c r="R100" i="2"/>
  <c r="S100" i="2"/>
  <c r="T100" i="2"/>
  <c r="X100" i="2"/>
  <c r="Y100" i="2"/>
  <c r="Z100" i="2"/>
  <c r="L101" i="2"/>
  <c r="M101" i="2"/>
  <c r="N101" i="2"/>
  <c r="O101" i="2"/>
  <c r="P101" i="2"/>
  <c r="Q101" i="2"/>
  <c r="R101" i="2"/>
  <c r="S101" i="2"/>
  <c r="T101" i="2"/>
  <c r="X101" i="2"/>
  <c r="Y101" i="2"/>
  <c r="Z101" i="2"/>
  <c r="L102" i="2"/>
  <c r="M102" i="2"/>
  <c r="N102" i="2"/>
  <c r="O102" i="2"/>
  <c r="P102" i="2"/>
  <c r="Q102" i="2"/>
  <c r="R102" i="2"/>
  <c r="S102" i="2"/>
  <c r="T102" i="2"/>
  <c r="X102" i="2"/>
  <c r="Y102" i="2"/>
  <c r="Z102" i="2"/>
  <c r="AA102" i="2"/>
  <c r="L103" i="2"/>
  <c r="M103" i="2"/>
  <c r="N103" i="2"/>
  <c r="O103" i="2"/>
  <c r="P103" i="2"/>
  <c r="Q103" i="2"/>
  <c r="R103" i="2"/>
  <c r="S103" i="2"/>
  <c r="T103" i="2"/>
  <c r="X103" i="2"/>
  <c r="Y103" i="2"/>
  <c r="Z103" i="2"/>
  <c r="L104" i="2"/>
  <c r="M104" i="2"/>
  <c r="N104" i="2"/>
  <c r="O104" i="2"/>
  <c r="P104" i="2"/>
  <c r="Q104" i="2"/>
  <c r="R104" i="2"/>
  <c r="S104" i="2"/>
  <c r="T104" i="2"/>
  <c r="X104" i="2"/>
  <c r="Y104" i="2"/>
  <c r="Z104" i="2"/>
  <c r="L105" i="2"/>
  <c r="M105" i="2"/>
  <c r="N105" i="2"/>
  <c r="O105" i="2"/>
  <c r="P105" i="2"/>
  <c r="Q105" i="2"/>
  <c r="R105" i="2"/>
  <c r="S105" i="2"/>
  <c r="T105" i="2"/>
  <c r="X105" i="2"/>
  <c r="Y105" i="2"/>
  <c r="Z105" i="2"/>
  <c r="L106" i="2"/>
  <c r="M106" i="2"/>
  <c r="N106" i="2"/>
  <c r="O106" i="2"/>
  <c r="P106" i="2"/>
  <c r="Q106" i="2"/>
  <c r="R106" i="2"/>
  <c r="S106" i="2"/>
  <c r="T106" i="2"/>
  <c r="X106" i="2"/>
  <c r="Y106" i="2"/>
  <c r="Z106" i="2"/>
  <c r="AA106" i="2"/>
  <c r="L107" i="2"/>
  <c r="M107" i="2"/>
  <c r="N107" i="2"/>
  <c r="O107" i="2"/>
  <c r="P107" i="2"/>
  <c r="Q107" i="2"/>
  <c r="R107" i="2"/>
  <c r="S107" i="2"/>
  <c r="T107" i="2"/>
  <c r="X107" i="2"/>
  <c r="Y107" i="2"/>
  <c r="Z107" i="2"/>
  <c r="L108" i="2"/>
  <c r="M108" i="2"/>
  <c r="N108" i="2"/>
  <c r="O108" i="2"/>
  <c r="P108" i="2"/>
  <c r="Q108" i="2"/>
  <c r="R108" i="2"/>
  <c r="S108" i="2"/>
  <c r="T108" i="2"/>
  <c r="X108" i="2"/>
  <c r="Y108" i="2"/>
  <c r="Z108" i="2"/>
  <c r="X109" i="2"/>
  <c r="Y109" i="2"/>
  <c r="Z109" i="2"/>
  <c r="X110" i="2"/>
  <c r="Y110" i="2"/>
  <c r="Z110" i="2"/>
  <c r="X111" i="2"/>
  <c r="Y111" i="2"/>
  <c r="Z111" i="2"/>
  <c r="X112" i="2"/>
  <c r="Y112" i="2"/>
  <c r="Z112" i="2"/>
  <c r="X113" i="2"/>
  <c r="Y113" i="2"/>
  <c r="Z113" i="2"/>
  <c r="X114" i="2"/>
  <c r="Y114" i="2"/>
  <c r="Z114" i="2"/>
  <c r="B115" i="2"/>
  <c r="C115" i="2"/>
  <c r="D115" i="2"/>
  <c r="E115" i="2"/>
  <c r="F115" i="2"/>
  <c r="G115" i="2"/>
  <c r="H115" i="2"/>
  <c r="I115" i="2"/>
  <c r="J115" i="2"/>
  <c r="X115" i="2"/>
  <c r="Y115" i="2"/>
  <c r="Z115" i="2"/>
  <c r="B116" i="2"/>
  <c r="C116" i="2"/>
  <c r="D116" i="2"/>
  <c r="E116" i="2"/>
  <c r="F116" i="2"/>
  <c r="G116" i="2"/>
  <c r="H116" i="2"/>
  <c r="I116" i="2"/>
  <c r="J116" i="2"/>
  <c r="X116" i="2"/>
  <c r="Y116" i="2"/>
  <c r="Z116" i="2"/>
  <c r="B117" i="2"/>
  <c r="C117" i="2"/>
  <c r="D117" i="2"/>
  <c r="E117" i="2"/>
  <c r="F117" i="2"/>
  <c r="G117" i="2"/>
  <c r="H117" i="2"/>
  <c r="I117" i="2"/>
  <c r="J117" i="2"/>
  <c r="X117" i="2"/>
  <c r="Y117" i="2"/>
  <c r="Z117" i="2"/>
  <c r="B118" i="2"/>
  <c r="C118" i="2"/>
  <c r="D118" i="2"/>
  <c r="E118" i="2"/>
  <c r="F118" i="2"/>
  <c r="G118" i="2"/>
  <c r="H118" i="2"/>
  <c r="I118" i="2"/>
  <c r="J118" i="2"/>
  <c r="X118" i="2"/>
  <c r="Y118" i="2"/>
  <c r="Z118" i="2"/>
  <c r="B119" i="2"/>
  <c r="C119" i="2"/>
  <c r="D119" i="2"/>
  <c r="E119" i="2"/>
  <c r="F119" i="2"/>
  <c r="G119" i="2"/>
  <c r="H119" i="2"/>
  <c r="I119" i="2"/>
  <c r="J119" i="2"/>
  <c r="X119" i="2"/>
  <c r="Y119" i="2"/>
  <c r="Z119" i="2"/>
  <c r="B120" i="2"/>
  <c r="C120" i="2"/>
  <c r="D120" i="2"/>
  <c r="E120" i="2"/>
  <c r="F120" i="2"/>
  <c r="G120" i="2"/>
  <c r="H120" i="2"/>
  <c r="I120" i="2"/>
  <c r="J120" i="2"/>
  <c r="X120" i="2"/>
  <c r="Y120" i="2"/>
  <c r="Z120" i="2"/>
  <c r="B121" i="2"/>
  <c r="C121" i="2"/>
  <c r="D121" i="2"/>
  <c r="E121" i="2"/>
  <c r="F121" i="2"/>
  <c r="G121" i="2"/>
  <c r="H121" i="2"/>
  <c r="I121" i="2"/>
  <c r="J121" i="2"/>
  <c r="X121" i="2"/>
  <c r="Y121" i="2"/>
  <c r="Z121" i="2"/>
  <c r="B122" i="2"/>
  <c r="C122" i="2"/>
  <c r="D122" i="2"/>
  <c r="E122" i="2"/>
  <c r="F122" i="2"/>
  <c r="G122" i="2"/>
  <c r="H122" i="2"/>
  <c r="I122" i="2"/>
  <c r="J122" i="2"/>
  <c r="X122" i="2"/>
  <c r="Y122" i="2"/>
  <c r="Z122" i="2"/>
  <c r="B123" i="2"/>
  <c r="C123" i="2"/>
  <c r="D123" i="2"/>
  <c r="E123" i="2"/>
  <c r="F123" i="2"/>
  <c r="G123" i="2"/>
  <c r="H123" i="2"/>
  <c r="I123" i="2"/>
  <c r="J123" i="2"/>
  <c r="X123" i="2"/>
  <c r="Y123" i="2"/>
  <c r="Z123" i="2"/>
  <c r="B124" i="2"/>
  <c r="C124" i="2"/>
  <c r="D124" i="2"/>
  <c r="E124" i="2"/>
  <c r="F124" i="2"/>
  <c r="G124" i="2"/>
  <c r="H124" i="2"/>
  <c r="I124" i="2"/>
  <c r="J124" i="2"/>
  <c r="X124" i="2"/>
  <c r="Y124" i="2"/>
  <c r="Z124" i="2"/>
  <c r="B125" i="2"/>
  <c r="C125" i="2"/>
  <c r="D125" i="2"/>
  <c r="E125" i="2"/>
  <c r="F125" i="2"/>
  <c r="G125" i="2"/>
  <c r="H125" i="2"/>
  <c r="I125" i="2"/>
  <c r="J125" i="2"/>
  <c r="X125" i="2"/>
  <c r="Y125" i="2"/>
  <c r="Z125" i="2"/>
  <c r="B126" i="2"/>
  <c r="C126" i="2"/>
  <c r="D126" i="2"/>
  <c r="E126" i="2"/>
  <c r="F126" i="2"/>
  <c r="G126" i="2"/>
  <c r="H126" i="2"/>
  <c r="I126" i="2"/>
  <c r="J126" i="2"/>
  <c r="X126" i="2"/>
  <c r="Y126" i="2"/>
  <c r="Z126" i="2"/>
  <c r="B127" i="2"/>
  <c r="C127" i="2"/>
  <c r="D127" i="2"/>
  <c r="E127" i="2"/>
  <c r="F127" i="2"/>
  <c r="G127" i="2"/>
  <c r="H127" i="2"/>
  <c r="I127" i="2"/>
  <c r="J127" i="2"/>
  <c r="X127" i="2"/>
  <c r="Y127" i="2"/>
  <c r="Z127" i="2"/>
  <c r="B128" i="2"/>
  <c r="C128" i="2"/>
  <c r="D128" i="2"/>
  <c r="E128" i="2"/>
  <c r="F128" i="2"/>
  <c r="G128" i="2"/>
  <c r="H128" i="2"/>
  <c r="I128" i="2"/>
  <c r="J128" i="2"/>
  <c r="X128" i="2"/>
  <c r="Y128" i="2"/>
  <c r="Z128" i="2"/>
  <c r="B129" i="2"/>
  <c r="C129" i="2"/>
  <c r="D129" i="2"/>
  <c r="E129" i="2"/>
  <c r="F129" i="2"/>
  <c r="G129" i="2"/>
  <c r="H129" i="2"/>
  <c r="I129" i="2"/>
  <c r="J129" i="2"/>
  <c r="X129" i="2"/>
  <c r="Y129" i="2"/>
  <c r="Z129" i="2"/>
  <c r="B130" i="2"/>
  <c r="C130" i="2"/>
  <c r="D130" i="2"/>
  <c r="E130" i="2"/>
  <c r="F130" i="2"/>
  <c r="G130" i="2"/>
  <c r="H130" i="2"/>
  <c r="I130" i="2"/>
  <c r="J130" i="2"/>
  <c r="X130" i="2"/>
  <c r="Y130" i="2"/>
  <c r="Z130" i="2"/>
  <c r="B131" i="2"/>
  <c r="C131" i="2"/>
  <c r="D131" i="2"/>
  <c r="E131" i="2"/>
  <c r="F131" i="2"/>
  <c r="G131" i="2"/>
  <c r="H131" i="2"/>
  <c r="I131" i="2"/>
  <c r="J131" i="2"/>
  <c r="X131" i="2"/>
  <c r="Y131" i="2"/>
  <c r="Z131" i="2"/>
  <c r="B132" i="2"/>
  <c r="C132" i="2"/>
  <c r="D132" i="2"/>
  <c r="E132" i="2"/>
  <c r="F132" i="2"/>
  <c r="G132" i="2"/>
  <c r="H132" i="2"/>
  <c r="I132" i="2"/>
  <c r="J132" i="2"/>
  <c r="X132" i="2"/>
  <c r="Y132" i="2"/>
  <c r="Z132" i="2"/>
  <c r="B133" i="2"/>
  <c r="C133" i="2"/>
  <c r="D133" i="2"/>
  <c r="E133" i="2"/>
  <c r="F133" i="2"/>
  <c r="G133" i="2"/>
  <c r="H133" i="2"/>
  <c r="I133" i="2"/>
  <c r="J133" i="2"/>
  <c r="X133" i="2"/>
  <c r="Y133" i="2"/>
  <c r="Z133" i="2"/>
  <c r="B134" i="2"/>
  <c r="C134" i="2"/>
  <c r="D134" i="2"/>
  <c r="E134" i="2"/>
  <c r="F134" i="2"/>
  <c r="G134" i="2"/>
  <c r="H134" i="2"/>
  <c r="I134" i="2"/>
  <c r="J134" i="2"/>
  <c r="X134" i="2"/>
  <c r="Y134" i="2"/>
  <c r="Z134" i="2"/>
  <c r="B135" i="2"/>
  <c r="C135" i="2"/>
  <c r="D135" i="2"/>
  <c r="E135" i="2"/>
  <c r="F135" i="2"/>
  <c r="G135" i="2"/>
  <c r="H135" i="2"/>
  <c r="I135" i="2"/>
  <c r="J135" i="2"/>
  <c r="X135" i="2"/>
  <c r="Y135" i="2"/>
  <c r="Z135" i="2"/>
  <c r="B136" i="2"/>
  <c r="C136" i="2"/>
  <c r="D136" i="2"/>
  <c r="E136" i="2"/>
  <c r="F136" i="2"/>
  <c r="G136" i="2"/>
  <c r="H136" i="2"/>
  <c r="I136" i="2"/>
  <c r="J136" i="2"/>
  <c r="X136" i="2"/>
  <c r="Y136" i="2"/>
  <c r="Z136" i="2"/>
  <c r="B137" i="2"/>
  <c r="C137" i="2"/>
  <c r="D137" i="2"/>
  <c r="E137" i="2"/>
  <c r="F137" i="2"/>
  <c r="G137" i="2"/>
  <c r="H137" i="2"/>
  <c r="I137" i="2"/>
  <c r="J137" i="2"/>
  <c r="X137" i="2"/>
  <c r="Y137" i="2"/>
  <c r="Z137" i="2"/>
  <c r="B138" i="2"/>
  <c r="C138" i="2"/>
  <c r="D138" i="2"/>
  <c r="E138" i="2"/>
  <c r="F138" i="2"/>
  <c r="G138" i="2"/>
  <c r="H138" i="2"/>
  <c r="I138" i="2"/>
  <c r="J138" i="2"/>
  <c r="X138" i="2"/>
  <c r="Y138" i="2"/>
  <c r="Z138" i="2"/>
  <c r="B139" i="2"/>
  <c r="C139" i="2"/>
  <c r="D139" i="2"/>
  <c r="E139" i="2"/>
  <c r="F139" i="2"/>
  <c r="G139" i="2"/>
  <c r="H139" i="2"/>
  <c r="I139" i="2"/>
  <c r="J139" i="2"/>
  <c r="X139" i="2"/>
  <c r="Y139" i="2"/>
  <c r="Z139" i="2"/>
  <c r="B140" i="2"/>
  <c r="C140" i="2"/>
  <c r="D140" i="2"/>
  <c r="E140" i="2"/>
  <c r="F140" i="2"/>
  <c r="G140" i="2"/>
  <c r="H140" i="2"/>
  <c r="I140" i="2"/>
  <c r="J140" i="2"/>
  <c r="X140" i="2"/>
  <c r="Y140" i="2"/>
  <c r="Z140" i="2"/>
  <c r="B141" i="2"/>
  <c r="C141" i="2"/>
  <c r="D141" i="2"/>
  <c r="E141" i="2"/>
  <c r="F141" i="2"/>
  <c r="G141" i="2"/>
  <c r="H141" i="2"/>
  <c r="I141" i="2"/>
  <c r="J141" i="2"/>
  <c r="X141" i="2"/>
  <c r="Y141" i="2"/>
  <c r="Z141" i="2"/>
  <c r="B142" i="2"/>
  <c r="C142" i="2"/>
  <c r="D142" i="2"/>
  <c r="E142" i="2"/>
  <c r="F142" i="2"/>
  <c r="G142" i="2"/>
  <c r="H142" i="2"/>
  <c r="I142" i="2"/>
  <c r="J142" i="2"/>
  <c r="X142" i="2"/>
  <c r="Y142" i="2"/>
  <c r="Z142" i="2"/>
  <c r="B143" i="2"/>
  <c r="C143" i="2"/>
  <c r="D143" i="2"/>
  <c r="E143" i="2"/>
  <c r="F143" i="2"/>
  <c r="G143" i="2"/>
  <c r="H143" i="2"/>
  <c r="I143" i="2"/>
  <c r="J143" i="2"/>
  <c r="X143" i="2"/>
  <c r="Y143" i="2"/>
  <c r="Z143" i="2"/>
  <c r="B144" i="2"/>
  <c r="C144" i="2"/>
  <c r="D144" i="2"/>
  <c r="E144" i="2"/>
  <c r="F144" i="2"/>
  <c r="G144" i="2"/>
  <c r="H144" i="2"/>
  <c r="I144" i="2"/>
  <c r="J144" i="2"/>
  <c r="X144" i="2"/>
  <c r="Y144" i="2"/>
  <c r="Z144" i="2"/>
  <c r="B145" i="2"/>
  <c r="C145" i="2"/>
  <c r="D145" i="2"/>
  <c r="E145" i="2"/>
  <c r="F145" i="2"/>
  <c r="G145" i="2"/>
  <c r="H145" i="2"/>
  <c r="I145" i="2"/>
  <c r="J145" i="2"/>
  <c r="X145" i="2"/>
  <c r="Y145" i="2"/>
  <c r="Z145" i="2"/>
  <c r="B146" i="2"/>
  <c r="C146" i="2"/>
  <c r="D146" i="2"/>
  <c r="E146" i="2"/>
  <c r="F146" i="2"/>
  <c r="G146" i="2"/>
  <c r="H146" i="2"/>
  <c r="I146" i="2"/>
  <c r="J146" i="2"/>
  <c r="X146" i="2"/>
  <c r="Y146" i="2"/>
  <c r="Z146" i="2"/>
  <c r="B147" i="2"/>
  <c r="C147" i="2"/>
  <c r="D147" i="2"/>
  <c r="E147" i="2"/>
  <c r="F147" i="2"/>
  <c r="G147" i="2"/>
  <c r="H147" i="2"/>
  <c r="I147" i="2"/>
  <c r="J147" i="2"/>
  <c r="X147" i="2"/>
  <c r="Y147" i="2"/>
  <c r="Z147" i="2"/>
  <c r="B148" i="2"/>
  <c r="C148" i="2"/>
  <c r="D148" i="2"/>
  <c r="E148" i="2"/>
  <c r="F148" i="2"/>
  <c r="G148" i="2"/>
  <c r="H148" i="2"/>
  <c r="I148" i="2"/>
  <c r="J148" i="2"/>
  <c r="X148" i="2"/>
  <c r="Y148" i="2"/>
  <c r="Z148" i="2"/>
  <c r="B149" i="2"/>
  <c r="C149" i="2"/>
  <c r="D149" i="2"/>
  <c r="E149" i="2"/>
  <c r="F149" i="2"/>
  <c r="G149" i="2"/>
  <c r="H149" i="2"/>
  <c r="I149" i="2"/>
  <c r="J149" i="2"/>
  <c r="X149" i="2"/>
  <c r="Y149" i="2"/>
  <c r="Z149" i="2"/>
  <c r="B150" i="2"/>
  <c r="C150" i="2"/>
  <c r="D150" i="2"/>
  <c r="E150" i="2"/>
  <c r="F150" i="2"/>
  <c r="G150" i="2"/>
  <c r="H150" i="2"/>
  <c r="I150" i="2"/>
  <c r="J150" i="2"/>
  <c r="X150" i="2"/>
  <c r="Y150" i="2"/>
  <c r="Z150" i="2"/>
  <c r="B151" i="2"/>
  <c r="C151" i="2"/>
  <c r="D151" i="2"/>
  <c r="E151" i="2"/>
  <c r="F151" i="2"/>
  <c r="G151" i="2"/>
  <c r="H151" i="2"/>
  <c r="I151" i="2"/>
  <c r="J151" i="2"/>
  <c r="X151" i="2"/>
  <c r="Y151" i="2"/>
  <c r="Z151" i="2"/>
  <c r="B152" i="2"/>
  <c r="C152" i="2"/>
  <c r="D152" i="2"/>
  <c r="E152" i="2"/>
  <c r="F152" i="2"/>
  <c r="G152" i="2"/>
  <c r="H152" i="2"/>
  <c r="I152" i="2"/>
  <c r="J152" i="2"/>
  <c r="X152" i="2"/>
  <c r="Y152" i="2"/>
  <c r="Z152" i="2"/>
  <c r="B153" i="2"/>
  <c r="C153" i="2"/>
  <c r="D153" i="2"/>
  <c r="E153" i="2"/>
  <c r="F153" i="2"/>
  <c r="G153" i="2"/>
  <c r="H153" i="2"/>
  <c r="I153" i="2"/>
  <c r="J153" i="2"/>
  <c r="X153" i="2"/>
  <c r="Y153" i="2"/>
  <c r="Z153" i="2"/>
  <c r="B154" i="2"/>
  <c r="C154" i="2"/>
  <c r="D154" i="2"/>
  <c r="E154" i="2"/>
  <c r="F154" i="2"/>
  <c r="G154" i="2"/>
  <c r="H154" i="2"/>
  <c r="I154" i="2"/>
  <c r="J154" i="2"/>
  <c r="X154" i="2"/>
  <c r="Y154" i="2"/>
  <c r="Z154" i="2"/>
  <c r="B155" i="2"/>
  <c r="C155" i="2"/>
  <c r="D155" i="2"/>
  <c r="E155" i="2"/>
  <c r="F155" i="2"/>
  <c r="G155" i="2"/>
  <c r="H155" i="2"/>
  <c r="I155" i="2"/>
  <c r="J155" i="2"/>
  <c r="X155" i="2"/>
  <c r="Y155" i="2"/>
  <c r="Z155" i="2"/>
  <c r="B156" i="2"/>
  <c r="C156" i="2"/>
  <c r="D156" i="2"/>
  <c r="E156" i="2"/>
  <c r="F156" i="2"/>
  <c r="G156" i="2"/>
  <c r="H156" i="2"/>
  <c r="I156" i="2"/>
  <c r="J156" i="2"/>
  <c r="X156" i="2"/>
  <c r="Y156" i="2"/>
  <c r="Z156" i="2"/>
  <c r="B157" i="2"/>
  <c r="C157" i="2"/>
  <c r="D157" i="2"/>
  <c r="E157" i="2"/>
  <c r="F157" i="2"/>
  <c r="G157" i="2"/>
  <c r="H157" i="2"/>
  <c r="I157" i="2"/>
  <c r="J157" i="2"/>
  <c r="X157" i="2"/>
  <c r="Y157" i="2"/>
  <c r="Z157" i="2"/>
  <c r="B158" i="2"/>
  <c r="C158" i="2"/>
  <c r="D158" i="2"/>
  <c r="E158" i="2"/>
  <c r="F158" i="2"/>
  <c r="G158" i="2"/>
  <c r="H158" i="2"/>
  <c r="I158" i="2"/>
  <c r="J158" i="2"/>
  <c r="X158" i="2"/>
  <c r="Y158" i="2"/>
  <c r="Z158" i="2"/>
  <c r="B159" i="2"/>
  <c r="C159" i="2"/>
  <c r="D159" i="2"/>
  <c r="E159" i="2"/>
  <c r="F159" i="2"/>
  <c r="G159" i="2"/>
  <c r="H159" i="2"/>
  <c r="I159" i="2"/>
  <c r="J159" i="2"/>
  <c r="B160" i="2"/>
  <c r="C160" i="2"/>
  <c r="D160" i="2"/>
  <c r="E160" i="2"/>
  <c r="F160" i="2"/>
  <c r="G160" i="2"/>
  <c r="H160" i="2"/>
  <c r="I160" i="2"/>
  <c r="J160" i="2"/>
  <c r="B161" i="2"/>
  <c r="C161" i="2"/>
  <c r="D161" i="2"/>
  <c r="E161" i="2"/>
  <c r="F161" i="2"/>
  <c r="G161" i="2"/>
  <c r="H161" i="2"/>
  <c r="I161" i="2"/>
  <c r="J161" i="2"/>
  <c r="B162" i="2"/>
  <c r="C162" i="2"/>
  <c r="D162" i="2"/>
  <c r="E162" i="2"/>
  <c r="F162" i="2"/>
  <c r="G162" i="2"/>
  <c r="H162" i="2"/>
  <c r="I162" i="2"/>
  <c r="J162" i="2"/>
  <c r="B163" i="2"/>
  <c r="C163" i="2"/>
  <c r="D163" i="2"/>
  <c r="E163" i="2"/>
  <c r="F163" i="2"/>
  <c r="G163" i="2"/>
  <c r="H163" i="2"/>
  <c r="I163" i="2"/>
  <c r="J163" i="2"/>
  <c r="B164" i="2"/>
  <c r="C164" i="2"/>
  <c r="D164" i="2"/>
  <c r="E164" i="2"/>
  <c r="F164" i="2"/>
  <c r="G164" i="2"/>
  <c r="H164" i="2"/>
  <c r="I164" i="2"/>
  <c r="J164" i="2"/>
  <c r="B165" i="2"/>
  <c r="C165" i="2"/>
  <c r="D165" i="2"/>
  <c r="E165" i="2"/>
  <c r="F165" i="2"/>
  <c r="G165" i="2"/>
  <c r="H165" i="2"/>
  <c r="I165" i="2"/>
  <c r="J165" i="2"/>
  <c r="B166" i="2"/>
  <c r="C166" i="2"/>
  <c r="D166" i="2"/>
  <c r="E166" i="2"/>
  <c r="F166" i="2"/>
  <c r="G166" i="2"/>
  <c r="H166" i="2"/>
  <c r="I166" i="2"/>
  <c r="J166" i="2"/>
  <c r="B167" i="2"/>
  <c r="C167" i="2"/>
  <c r="D167" i="2"/>
  <c r="E167" i="2"/>
  <c r="F167" i="2"/>
  <c r="G167" i="2"/>
  <c r="H167" i="2"/>
  <c r="I167" i="2"/>
  <c r="J167" i="2"/>
  <c r="B168" i="2"/>
  <c r="C168" i="2"/>
  <c r="D168" i="2"/>
  <c r="E168" i="2"/>
  <c r="F168" i="2"/>
  <c r="G168" i="2"/>
  <c r="H168" i="2"/>
  <c r="I168" i="2"/>
  <c r="J168" i="2"/>
  <c r="B169" i="2"/>
  <c r="C169" i="2"/>
  <c r="D169" i="2"/>
  <c r="E169" i="2"/>
  <c r="F169" i="2"/>
  <c r="G169" i="2"/>
  <c r="H169" i="2"/>
  <c r="I169" i="2"/>
  <c r="J169" i="2"/>
  <c r="B170" i="2"/>
  <c r="C170" i="2"/>
  <c r="D170" i="2"/>
  <c r="E170" i="2"/>
  <c r="F170" i="2"/>
  <c r="G170" i="2"/>
  <c r="H170" i="2"/>
  <c r="I170" i="2"/>
  <c r="J170" i="2"/>
  <c r="B171" i="2"/>
  <c r="C171" i="2"/>
  <c r="D171" i="2"/>
  <c r="E171" i="2"/>
  <c r="F171" i="2"/>
  <c r="G171" i="2"/>
  <c r="H171" i="2"/>
  <c r="I171" i="2"/>
  <c r="J171" i="2"/>
  <c r="B172" i="2"/>
  <c r="C172" i="2"/>
  <c r="D172" i="2"/>
  <c r="E172" i="2"/>
  <c r="F172" i="2"/>
  <c r="G172" i="2"/>
  <c r="H172" i="2"/>
  <c r="I172" i="2"/>
  <c r="J172" i="2"/>
  <c r="B173" i="2"/>
  <c r="C173" i="2"/>
  <c r="D173" i="2"/>
  <c r="E173" i="2"/>
  <c r="F173" i="2"/>
  <c r="G173" i="2"/>
  <c r="H173" i="2"/>
  <c r="I173" i="2"/>
  <c r="J173" i="2"/>
  <c r="B174" i="2"/>
  <c r="C174" i="2"/>
  <c r="D174" i="2"/>
  <c r="E174" i="2"/>
  <c r="F174" i="2"/>
  <c r="G174" i="2"/>
  <c r="H174" i="2"/>
  <c r="I174" i="2"/>
  <c r="J174" i="2"/>
  <c r="B175" i="2"/>
  <c r="C175" i="2"/>
  <c r="D175" i="2"/>
  <c r="E175" i="2"/>
  <c r="F175" i="2"/>
  <c r="G175" i="2"/>
  <c r="H175" i="2"/>
  <c r="I175" i="2"/>
  <c r="J175" i="2"/>
  <c r="B176" i="2"/>
  <c r="C176" i="2"/>
  <c r="D176" i="2"/>
  <c r="E176" i="2"/>
  <c r="F176" i="2"/>
  <c r="G176" i="2"/>
  <c r="H176" i="2"/>
  <c r="I176" i="2"/>
  <c r="J176" i="2"/>
  <c r="B177" i="2"/>
  <c r="C177" i="2"/>
  <c r="D177" i="2"/>
  <c r="E177" i="2"/>
  <c r="F177" i="2"/>
  <c r="G177" i="2"/>
  <c r="H177" i="2"/>
  <c r="I177" i="2"/>
  <c r="J177" i="2"/>
  <c r="B178" i="2"/>
  <c r="C178" i="2"/>
  <c r="D178" i="2"/>
  <c r="E178" i="2"/>
  <c r="F178" i="2"/>
  <c r="G178" i="2"/>
  <c r="H178" i="2"/>
  <c r="I178" i="2"/>
  <c r="J178" i="2"/>
  <c r="B179" i="2"/>
  <c r="C179" i="2"/>
  <c r="D179" i="2"/>
  <c r="E179" i="2"/>
  <c r="F179" i="2"/>
  <c r="G179" i="2"/>
  <c r="H179" i="2"/>
  <c r="I179" i="2"/>
  <c r="J179" i="2"/>
  <c r="B180" i="2"/>
  <c r="C180" i="2"/>
  <c r="D180" i="2"/>
  <c r="E180" i="2"/>
  <c r="F180" i="2"/>
  <c r="G180" i="2"/>
  <c r="H180" i="2"/>
  <c r="I180" i="2"/>
  <c r="J180" i="2"/>
  <c r="B181" i="2"/>
  <c r="C181" i="2"/>
  <c r="D181" i="2"/>
  <c r="E181" i="2"/>
  <c r="F181" i="2"/>
  <c r="G181" i="2"/>
  <c r="H181" i="2"/>
  <c r="I181" i="2"/>
  <c r="J181" i="2"/>
  <c r="B182" i="2"/>
  <c r="C182" i="2"/>
  <c r="D182" i="2"/>
  <c r="E182" i="2"/>
  <c r="F182" i="2"/>
  <c r="G182" i="2"/>
  <c r="H182" i="2"/>
  <c r="I182" i="2"/>
  <c r="J182" i="2"/>
  <c r="B183" i="2"/>
  <c r="C183" i="2"/>
  <c r="D183" i="2"/>
  <c r="E183" i="2"/>
  <c r="F183" i="2"/>
  <c r="G183" i="2"/>
  <c r="H183" i="2"/>
  <c r="I183" i="2"/>
  <c r="J183" i="2"/>
  <c r="B184" i="2"/>
  <c r="C184" i="2"/>
  <c r="D184" i="2"/>
  <c r="E184" i="2"/>
  <c r="F184" i="2"/>
  <c r="G184" i="2"/>
  <c r="H184" i="2"/>
  <c r="I184" i="2"/>
  <c r="J184" i="2"/>
  <c r="B185" i="2"/>
  <c r="C185" i="2"/>
  <c r="D185" i="2"/>
  <c r="E185" i="2"/>
  <c r="F185" i="2"/>
  <c r="G185" i="2"/>
  <c r="H185" i="2"/>
  <c r="I185" i="2"/>
  <c r="J185" i="2"/>
  <c r="B186" i="2"/>
  <c r="C186" i="2"/>
  <c r="D186" i="2"/>
  <c r="E186" i="2"/>
  <c r="F186" i="2"/>
  <c r="G186" i="2"/>
  <c r="H186" i="2"/>
  <c r="I186" i="2"/>
  <c r="J186" i="2"/>
  <c r="B187" i="2"/>
  <c r="C187" i="2"/>
  <c r="D187" i="2"/>
  <c r="E187" i="2"/>
  <c r="F187" i="2"/>
  <c r="G187" i="2"/>
  <c r="H187" i="2"/>
  <c r="I187" i="2"/>
  <c r="J187" i="2"/>
  <c r="B188" i="2"/>
  <c r="C188" i="2"/>
  <c r="D188" i="2"/>
  <c r="E188" i="2"/>
  <c r="F188" i="2"/>
  <c r="G188" i="2"/>
  <c r="H188" i="2"/>
  <c r="I188" i="2"/>
  <c r="J188" i="2"/>
  <c r="B189" i="2"/>
  <c r="C189" i="2"/>
  <c r="D189" i="2"/>
  <c r="E189" i="2"/>
  <c r="F189" i="2"/>
  <c r="G189" i="2"/>
  <c r="H189" i="2"/>
  <c r="I189" i="2"/>
  <c r="J189" i="2"/>
  <c r="D19" i="3" a="1"/>
  <c r="D19" i="3"/>
  <c r="E19" i="3" a="1"/>
  <c r="E20" i="3"/>
  <c r="F19" i="3" a="1"/>
  <c r="F19" i="3"/>
  <c r="J19" i="3" a="1"/>
  <c r="J19" i="3"/>
  <c r="K19" i="3" a="1"/>
  <c r="K29" i="3"/>
  <c r="L19" i="3" a="1"/>
  <c r="L19" i="3"/>
  <c r="I17" i="1"/>
  <c r="J17" i="1"/>
  <c r="M17" i="1"/>
  <c r="N17" i="1"/>
  <c r="P33" i="1"/>
  <c r="N39" i="1"/>
  <c r="O17" i="1"/>
  <c r="Q17" i="1"/>
  <c r="N19" i="3" a="1"/>
  <c r="J32" i="3"/>
  <c r="J28" i="3"/>
  <c r="J25" i="3"/>
  <c r="J23" i="3"/>
  <c r="J21" i="3"/>
  <c r="K31" i="3"/>
  <c r="J31" i="3"/>
  <c r="J27" i="3"/>
  <c r="D25" i="3"/>
  <c r="D23" i="3"/>
  <c r="D21" i="3"/>
  <c r="J30" i="3"/>
  <c r="J26" i="3"/>
  <c r="J24" i="3"/>
  <c r="J22" i="3"/>
  <c r="J29" i="3"/>
  <c r="D26" i="3"/>
  <c r="D24" i="3"/>
  <c r="D22" i="3"/>
  <c r="D20" i="3"/>
  <c r="K32" i="3"/>
  <c r="K28" i="3"/>
  <c r="K25" i="3"/>
  <c r="K23" i="3"/>
  <c r="K21" i="3"/>
  <c r="AA104" i="2"/>
  <c r="AA96" i="2"/>
  <c r="AA88" i="2"/>
  <c r="AA80" i="2"/>
  <c r="AA72" i="2"/>
  <c r="AA64" i="2"/>
  <c r="AA48" i="2"/>
  <c r="AA38" i="2"/>
  <c r="K30" i="3"/>
  <c r="K26" i="3"/>
  <c r="K24" i="3"/>
  <c r="K22" i="3"/>
  <c r="K20" i="3"/>
  <c r="K19" i="3"/>
  <c r="AA108" i="2"/>
  <c r="AA100" i="2"/>
  <c r="AA92" i="2"/>
  <c r="AA84" i="2"/>
  <c r="AA76" i="2"/>
  <c r="AA68" i="2"/>
  <c r="AA42" i="2"/>
  <c r="AA34" i="2"/>
  <c r="K27" i="3"/>
  <c r="E25" i="3"/>
  <c r="E23" i="3"/>
  <c r="E21" i="3"/>
  <c r="E19" i="3"/>
  <c r="J20" i="3"/>
  <c r="E26" i="3"/>
  <c r="E24" i="3"/>
  <c r="E22" i="3"/>
  <c r="AA154" i="2"/>
  <c r="AA150" i="2"/>
  <c r="AA146" i="2"/>
  <c r="AA142" i="2"/>
  <c r="AA138" i="2"/>
  <c r="AA134" i="2"/>
  <c r="AA130" i="2"/>
  <c r="AA126" i="2"/>
  <c r="AA122" i="2"/>
  <c r="AA118" i="2"/>
  <c r="AA114" i="2"/>
  <c r="AA107" i="2"/>
  <c r="AA103" i="2"/>
  <c r="AA99" i="2"/>
  <c r="AA95" i="2"/>
  <c r="AA91" i="2"/>
  <c r="AA87" i="2"/>
  <c r="AA83" i="2"/>
  <c r="AA79" i="2"/>
  <c r="AA75" i="2"/>
  <c r="AA71" i="2"/>
  <c r="AA67" i="2"/>
  <c r="AA63" i="2"/>
  <c r="AA156" i="2"/>
  <c r="AA152" i="2"/>
  <c r="AA148" i="2"/>
  <c r="AA144" i="2"/>
  <c r="AA140" i="2"/>
  <c r="AA136" i="2"/>
  <c r="AA132" i="2"/>
  <c r="AA128" i="2"/>
  <c r="AA124" i="2"/>
  <c r="AA120" i="2"/>
  <c r="AA116" i="2"/>
  <c r="AA113" i="2"/>
  <c r="AA105" i="2"/>
  <c r="AA101" i="2"/>
  <c r="AA97" i="2"/>
  <c r="AA93" i="2"/>
  <c r="AA89" i="2"/>
  <c r="AA85" i="2"/>
  <c r="AA81" i="2"/>
  <c r="AA77" i="2"/>
  <c r="AA73" i="2"/>
  <c r="AA69" i="2"/>
  <c r="AA65" i="2"/>
  <c r="AA53" i="2"/>
  <c r="AA47" i="2"/>
  <c r="AA46" i="2"/>
  <c r="AA45" i="2"/>
  <c r="AA44" i="2"/>
  <c r="AA157" i="2"/>
  <c r="AA153" i="2"/>
  <c r="AA149" i="2"/>
  <c r="AA145" i="2"/>
  <c r="AA141" i="2"/>
  <c r="AA137" i="2"/>
  <c r="AA133" i="2"/>
  <c r="AA129" i="2"/>
  <c r="AA125" i="2"/>
  <c r="AA121" i="2"/>
  <c r="AA117" i="2"/>
  <c r="AA111" i="2"/>
  <c r="AA109" i="2"/>
  <c r="AA59" i="2"/>
  <c r="N19" i="3"/>
  <c r="AA158" i="2"/>
  <c r="AA112" i="2"/>
  <c r="AA60" i="2"/>
  <c r="AA56" i="2"/>
  <c r="AA155" i="2"/>
  <c r="AA151" i="2"/>
  <c r="AA147" i="2"/>
  <c r="AA143" i="2"/>
  <c r="AA139" i="2"/>
  <c r="AA135" i="2"/>
  <c r="AA131" i="2"/>
  <c r="AA127" i="2"/>
  <c r="AA123" i="2"/>
  <c r="AA119" i="2"/>
  <c r="AA115" i="2"/>
  <c r="AA110" i="2"/>
  <c r="AA61" i="2"/>
  <c r="AA57" i="2"/>
  <c r="AA55" i="2"/>
  <c r="AA54" i="2"/>
  <c r="AA52" i="2"/>
  <c r="AA51" i="2"/>
  <c r="AA50" i="2"/>
  <c r="AA49" i="2"/>
  <c r="AA41" i="2"/>
  <c r="M32" i="2"/>
  <c r="AA37" i="2"/>
  <c r="R33" i="1"/>
  <c r="AA30" i="2"/>
  <c r="AA31" i="2"/>
  <c r="AG34" i="2"/>
  <c r="AG36" i="2"/>
  <c r="AG37" i="2"/>
  <c r="AG33" i="2"/>
  <c r="AG3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<sst xmlns="http://schemas.openxmlformats.org/spreadsheetml/2006/main" count="107" uniqueCount="65">
  <si>
    <t>CALCULATEUR DU SYSTÈME DE PRIMES DIFFÉRENTIELLES EN CONTINU 2023 – MÉTHODOLOGIE, PARTIE C</t>
  </si>
  <si>
    <t>INSTRUCTIONS</t>
  </si>
  <si>
    <t>Entrer la CCPD et le taux de prime de la caisse. Saisir les cotes d’examen et les montants actuels du capital réglementaire dans les cellules ci-dessous, dans la catégorie qui convient. Le calculateur donnera le taux de prime ESTIMÉ en vertu du nouveau système mis en place en 2019.</t>
  </si>
  <si>
    <t>CLASS 2</t>
  </si>
  <si>
    <t>Toutes les caisses de l’Ontario</t>
  </si>
  <si>
    <t>2014 PREMIUM PAID</t>
  </si>
  <si>
    <t>2014 PREMIUM RATE PAID</t>
  </si>
  <si>
    <t>PRIME ESTIMÉE SELON LE MÉTHODOLGIE C</t>
  </si>
  <si>
    <t>DPS Score</t>
  </si>
  <si>
    <t>Premium Rate</t>
  </si>
  <si>
    <t>Capital (levier)</t>
  </si>
  <si>
    <t>Capital
(BRI)</t>
  </si>
  <si>
    <t>Raw Capital Score</t>
  </si>
  <si>
    <t>Adjusted Capital Score</t>
  </si>
  <si>
    <t>Cote de capital</t>
  </si>
  <si>
    <t xml:space="preserve">Cote de gestion </t>
  </si>
  <si>
    <t>Total de la cote</t>
  </si>
  <si>
    <t>NOUVEAU TAUX DE PRIME ESTIMÉ</t>
  </si>
  <si>
    <t>DIFFERENCE IN PREMIUM RATE</t>
  </si>
  <si>
    <r>
      <t>Dépôts assurés estimés</t>
    </r>
    <r>
      <rPr>
        <sz val="11"/>
        <color indexed="8"/>
        <rFont val="Calibri"/>
        <family val="2"/>
        <scheme val="minor"/>
      </rPr>
      <t xml:space="preserve">
</t>
    </r>
  </si>
  <si>
    <r>
      <t>Prime estimée</t>
    </r>
    <r>
      <rPr>
        <sz val="11"/>
        <color indexed="8"/>
        <rFont val="Calibri"/>
        <family val="2"/>
        <scheme val="minor"/>
      </rPr>
      <t xml:space="preserve"> </t>
    </r>
  </si>
  <si>
    <t>Conseil d’administration</t>
  </si>
  <si>
    <t>Comité de vérification</t>
  </si>
  <si>
    <t>Direction</t>
  </si>
  <si>
    <t>Total de la cote de gestion</t>
  </si>
  <si>
    <t>CALCULATEUR DU SYSTÈME DE PRIMES DIFFÉRENTIELLES EN CONTINU 2023 – MÉTHODOLOGIE, PARTIE B</t>
  </si>
  <si>
    <t xml:space="preserve"> </t>
  </si>
  <si>
    <t>Dans les cellules non grisées ci-dessous, entrer la cote globale de risque (CGR), le niveau d’intervention, le ratio de capital total et le ratio entre les bénéfices non répartis et les actifs pondérés en fonction des risques de la caisse. Si le niveau de CCPD présente une erreur, vérifier que la combinaison est la bonne entre la CGR et le niveau d’intervention. Le calculateur indiquera le taux de prime ESTIMÉ et ses composantes dans les cellules grisées, en vertu de la nouvelle méthodologie mise en place en 2023.</t>
  </si>
  <si>
    <t>PRIME ESTIMÉE SELON LE MÉTHODOLOGIE B</t>
  </si>
  <si>
    <t>Cote globale de risque (CGR)</t>
  </si>
  <si>
    <t>Niveau d’intervention</t>
  </si>
  <si>
    <t>Niveau de CCPD</t>
  </si>
  <si>
    <t>Quantité du capital (ratio de capital total)</t>
  </si>
  <si>
    <t>Qualité du capital (bénéfices non répartis/actifs pondérés en fonction des risques)</t>
  </si>
  <si>
    <t>Cote combinée du capital</t>
  </si>
  <si>
    <t>Dépôts assurés estimés</t>
  </si>
  <si>
    <t>Modéré</t>
  </si>
  <si>
    <t>CONCLUSION</t>
  </si>
  <si>
    <t>Durant la période de transition, les caisses paieront le montant de taux de prime le moins élevé entre les deux méthodologies.</t>
  </si>
  <si>
    <t>Taux de prime applicable :</t>
  </si>
  <si>
    <t>CGR</t>
  </si>
  <si>
    <t>Support</t>
  </si>
  <si>
    <t>Faible</t>
  </si>
  <si>
    <t>Faibleamodere</t>
  </si>
  <si>
    <t>Modere</t>
  </si>
  <si>
    <t>Modereaeleve</t>
  </si>
  <si>
    <t>Eleve</t>
  </si>
  <si>
    <t>Faible à modéré</t>
  </si>
  <si>
    <t>Modéré à élevé</t>
  </si>
  <si>
    <t>Élevé</t>
  </si>
  <si>
    <t>Mauvaise combinaison entre la cote CGR et le niveau d’intervention</t>
  </si>
  <si>
    <t>Min Diff</t>
  </si>
  <si>
    <t>Différence max</t>
  </si>
  <si>
    <t>Maximum</t>
  </si>
  <si>
    <t>Décimal</t>
  </si>
  <si>
    <t>Entier</t>
  </si>
  <si>
    <t>Dépôts assurés</t>
  </si>
  <si>
    <t>Prime d’assurance</t>
  </si>
  <si>
    <t>CCPD</t>
  </si>
  <si>
    <t>Taux de prime</t>
  </si>
  <si>
    <t>Différence</t>
  </si>
  <si>
    <t>Cote comb. cap.</t>
  </si>
  <si>
    <t>NIV. CCPD</t>
  </si>
  <si>
    <t>Quantité du capital</t>
  </si>
  <si>
    <t>Qualité du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</si>
</sst>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00_);_(&quot;$&quot;* \(#,##0.00\);_(&quot;$&quot;* &quot;-&quot;??_);_(@_)"/>
    <numFmt numFmtId="165" formatCode="_(* #,##0.00_);_(* \(#,##0.00\);_(* &quot;-&quot;??_);_(@_)"/>
    <numFmt numFmtId="166" formatCode="_(* #,##0.0000_);_(* \(#,##0.0000\);_(* &quot;-&quot;??_);_(@_)"/>
    <numFmt numFmtId="167" formatCode="&quot;$&quot;#,##0.00"/>
    <numFmt numFmtId="168" formatCode="_(&quot;$&quot;* #,##0_);_(&quot;$&quot;* \(#,##0\);_(&quot;$&quot;* &quot;-&quot;??_);_(@_)"/>
    <numFmt numFmtId="169" formatCode="_(* #,##0_);_(* \(#,##0\);_(* &quot;-&quot;??_);_(@_)"/>
    <numFmt numFmtId="170" formatCode="0.0"/>
    <numFmt numFmtId="171" formatCode="0.0%"/>
    <numFmt numFmtId="172" formatCode="0.000"/>
    <numFmt numFmtId="173" formatCode="0.0000"/>
    <numFmt numFmtId="174" formatCode="&quot;$&quot;#,##0.0000"/>
    <numFmt numFmtId="175" formatCode="_(* #,##0.000000000_);_(* \(#,##0.000000000\);_(* &quot;-&quot;??_);_(@_)"/>
  </numFmts>
  <fonts count="34" x14ac:knownFonts="1">
    <font>
      <sz val="11"/>
      <color indexed="8"/>
      <name val="Calibri"/>
      <family val="2"/>
      <scheme val="minor"/>
    </font>
    <font>
      <sz val="11"/>
      <color theme="1"/>
      <name val="Calibri"/>
      <family val="2"/>
      <scheme val="minor"/>
    </font>
    <font>
      <sz val="12"/>
      <color indexed="8"/>
      <name val="Arial"/>
      <family val="2"/>
    </font>
    <font>
      <b/>
      <sz val="12"/>
      <color indexed="8"/>
      <name val="Arial"/>
      <family val="2"/>
    </font>
    <font>
      <b/>
      <sz val="16"/>
      <color indexed="8"/>
      <name val="Arial"/>
      <family val="2"/>
    </font>
    <font>
      <b/>
      <sz val="11"/>
      <color indexed="8"/>
      <name val="Arial"/>
      <family val="2"/>
    </font>
    <font>
      <sz val="11"/>
      <color indexed="8"/>
      <name val="Arial"/>
      <family val="2"/>
    </font>
    <font>
      <b/>
      <sz val="10"/>
      <color indexed="8"/>
      <name val="Arial"/>
      <family val="2"/>
    </font>
    <font>
      <sz val="16"/>
      <color indexed="8"/>
      <name val="Arial"/>
      <family val="2"/>
    </font>
    <font>
      <b/>
      <u/>
      <sz val="18"/>
      <color indexed="8"/>
      <name val="Arial"/>
      <family val="2"/>
    </font>
    <font>
      <b/>
      <u/>
      <sz val="12"/>
      <color indexed="8"/>
      <name val="Arial"/>
      <family val="2"/>
    </font>
    <font>
      <b/>
      <u/>
      <sz val="20"/>
      <color indexed="8"/>
      <name val="Arial"/>
      <family val="2"/>
    </font>
    <font>
      <b/>
      <sz val="14"/>
      <color indexed="8"/>
      <name val="Arial"/>
      <family val="2"/>
    </font>
    <font>
      <sz val="11"/>
      <color indexed="8"/>
      <name val="Calibri"/>
      <family val="2"/>
    </font>
    <font>
      <b/>
      <sz val="11"/>
      <color indexed="8"/>
      <name val="Calibri"/>
      <family val="2"/>
    </font>
    <font>
      <u val="singleAccounting"/>
      <sz val="11"/>
      <color indexed="8"/>
      <name val="Arial"/>
      <family val="2"/>
    </font>
    <font>
      <sz val="11"/>
      <color indexed="8"/>
      <name val="Calibri"/>
      <family val="2"/>
      <scheme val="minor"/>
    </font>
    <font>
      <sz val="11"/>
      <color indexed="9"/>
      <name val="Calibri"/>
      <family val="2"/>
      <scheme val="minor"/>
    </font>
    <font>
      <sz val="11"/>
      <color indexed="1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font>
    <font>
      <b/>
      <sz val="15"/>
      <color theme="3"/>
      <name val="Calibri"/>
      <family val="2"/>
      <scheme val="minor"/>
    </font>
    <font>
      <b/>
      <sz val="13"/>
      <color theme="3"/>
      <name val="Calibri"/>
      <family val="2"/>
      <scheme val="minor"/>
    </font>
    <font>
      <b/>
      <sz val="11"/>
      <color theme="3"/>
      <name val="Calibri"/>
      <family val="2"/>
      <scheme val="minor"/>
    </font>
    <font>
      <b/>
      <sz val="11"/>
      <color indexed="8"/>
      <name val="Calibri"/>
      <family val="2"/>
      <scheme val="minor"/>
    </font>
    <font>
      <b/>
      <sz val="11"/>
      <color indexed="9"/>
      <name val="Calibri"/>
      <family val="2"/>
      <scheme val="minor"/>
    </font>
    <font>
      <b/>
      <sz val="11"/>
      <color indexed="10"/>
      <name val="Calibri"/>
      <family val="2"/>
      <scheme val="minor"/>
    </font>
  </fonts>
  <fills count="43">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indexed="8"/>
        <bgColor indexed="64"/>
      </patternFill>
    </fill>
    <fill>
      <patternFill patternType="solid">
        <fgColor indexed="13"/>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0" tint="-0.14996795556505021"/>
        <bgColor indexed="64"/>
      </patternFill>
    </fill>
    <fill>
      <patternFill patternType="solid">
        <fgColor rgb="FFF4B084"/>
        <bgColor indexed="64"/>
      </patternFill>
    </fill>
    <fill>
      <patternFill patternType="solid">
        <fgColor rgb="FF92D050"/>
        <bgColor indexed="64"/>
      </patternFill>
    </fill>
    <fill>
      <patternFill patternType="solid">
        <fgColor theme="3" tint="0.59996337778862885"/>
        <bgColor indexed="64"/>
      </patternFill>
    </fill>
    <fill>
      <patternFill patternType="solid">
        <fgColor theme="3" tint="0.79995117038483843"/>
        <bgColor indexed="64"/>
      </patternFill>
    </fill>
    <fill>
      <patternFill patternType="solid">
        <fgColor theme="0" tint="-4.9958800012207406E-2"/>
        <bgColor indexed="64"/>
      </patternFill>
    </fill>
    <fill>
      <patternFill patternType="solid">
        <fgColor theme="0" tint="-0.14999847407452621"/>
        <bgColor theme="0" tint="-0.14999847407452621"/>
      </patternFill>
    </fill>
  </fills>
  <borders count="41">
    <border>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7" tint="0.39997558519241921"/>
      </left>
      <right/>
      <top style="thin">
        <color theme="7" tint="0.39997558519241921"/>
      </top>
      <bottom/>
      <diagonal/>
    </border>
    <border>
      <left/>
      <right/>
      <top style="thin">
        <color theme="7" tint="0.39997558519241921"/>
      </top>
      <bottom/>
      <diagonal/>
    </border>
    <border>
      <left/>
      <right style="thin">
        <color theme="7" tint="0.39997558519241921"/>
      </right>
      <top style="thin">
        <color theme="7" tint="0.39997558519241921"/>
      </top>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right/>
      <top/>
      <bottom style="thin">
        <color theme="1"/>
      </bottom>
      <diagonal/>
    </border>
  </borders>
  <cellStyleXfs count="46">
    <xf numFmtId="0" fontId="0" fillId="0" borderId="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8" fillId="0" borderId="0" applyNumberFormat="0" applyFill="0" applyBorder="0" applyAlignment="0" applyProtection="0"/>
    <xf numFmtId="0" fontId="19" fillId="31" borderId="19" applyNumberFormat="0" applyAlignment="0" applyProtection="0"/>
    <xf numFmtId="0" fontId="20" fillId="0" borderId="20" applyNumberFormat="0" applyFill="0" applyAlignment="0" applyProtection="0"/>
    <xf numFmtId="0" fontId="21" fillId="2" borderId="19" applyNumberFormat="0" applyAlignment="0" applyProtection="0"/>
    <xf numFmtId="0" fontId="22" fillId="32" borderId="0" applyNumberFormat="0" applyBorder="0" applyAlignment="0" applyProtection="0"/>
    <xf numFmtId="165" fontId="16" fillId="0" borderId="0" applyFill="0" applyBorder="0" applyAlignment="0" applyProtection="0"/>
    <xf numFmtId="164" fontId="16" fillId="0" borderId="0" applyFill="0" applyBorder="0" applyAlignment="0" applyProtection="0"/>
    <xf numFmtId="0" fontId="23" fillId="33" borderId="0" applyNumberFormat="0" applyBorder="0" applyAlignment="0" applyProtection="0"/>
    <xf numFmtId="0" fontId="16" fillId="4" borderId="21" applyNumberFormat="0" applyAlignment="0" applyProtection="0"/>
    <xf numFmtId="9" fontId="16" fillId="0" borderId="0" applyFill="0" applyBorder="0" applyAlignment="0" applyProtection="0"/>
    <xf numFmtId="9" fontId="16" fillId="0" borderId="0" applyFill="0" applyBorder="0" applyAlignment="0" applyProtection="0"/>
    <xf numFmtId="0" fontId="24" fillId="34" borderId="0" applyNumberFormat="0" applyBorder="0" applyAlignment="0" applyProtection="0"/>
    <xf numFmtId="0" fontId="25" fillId="31" borderId="22"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3" applyNumberFormat="0" applyFill="0" applyAlignment="0" applyProtection="0"/>
    <xf numFmtId="0" fontId="29" fillId="0" borderId="24" applyNumberFormat="0" applyFill="0" applyAlignment="0" applyProtection="0"/>
    <xf numFmtId="0" fontId="30" fillId="0" borderId="25" applyNumberFormat="0" applyFill="0" applyAlignment="0" applyProtection="0"/>
    <xf numFmtId="0" fontId="30" fillId="0" borderId="0" applyNumberFormat="0" applyFill="0" applyBorder="0" applyAlignment="0" applyProtection="0"/>
    <xf numFmtId="0" fontId="31" fillId="0" borderId="26" applyNumberFormat="0" applyFill="0" applyAlignment="0" applyProtection="0"/>
    <xf numFmtId="0" fontId="32" fillId="35" borderId="27" applyNumberFormat="0" applyAlignment="0" applyProtection="0"/>
  </cellStyleXfs>
  <cellXfs count="165">
    <xf numFmtId="0" fontId="0" fillId="0" borderId="0" xfId="0"/>
    <xf numFmtId="0" fontId="31" fillId="0" borderId="0" xfId="0" applyFont="1"/>
    <xf numFmtId="165" fontId="0" fillId="0" borderId="0" xfId="0" applyNumberFormat="1"/>
    <xf numFmtId="165" fontId="6" fillId="0" borderId="0" xfId="30" applyFont="1" applyAlignment="1" applyProtection="1"/>
    <xf numFmtId="165" fontId="6" fillId="0" borderId="0" xfId="30" applyFont="1" applyFill="1" applyAlignment="1" applyProtection="1"/>
    <xf numFmtId="166" fontId="6" fillId="0" borderId="0" xfId="30" applyNumberFormat="1" applyFont="1" applyAlignment="1" applyProtection="1"/>
    <xf numFmtId="10" fontId="6" fillId="0" borderId="0" xfId="35" applyNumberFormat="1" applyFont="1" applyAlignment="1" applyProtection="1">
      <alignment horizontal="right"/>
    </xf>
    <xf numFmtId="10" fontId="6" fillId="0" borderId="0" xfId="35" applyNumberFormat="1" applyFont="1" applyFill="1" applyAlignment="1" applyProtection="1">
      <alignment horizontal="right"/>
    </xf>
    <xf numFmtId="2" fontId="2" fillId="0" borderId="1" xfId="0" applyNumberFormat="1" applyFont="1" applyBorder="1" applyAlignment="1" applyProtection="1">
      <alignment horizontal="center" vertical="center"/>
      <protection locked="0"/>
    </xf>
    <xf numFmtId="165" fontId="6" fillId="5" borderId="0" xfId="30" applyFont="1" applyFill="1" applyAlignment="1" applyProtection="1"/>
    <xf numFmtId="169" fontId="6" fillId="0" borderId="0" xfId="30" applyNumberFormat="1" applyFont="1" applyAlignment="1" applyProtection="1">
      <alignment horizontal="right"/>
    </xf>
    <xf numFmtId="169" fontId="6" fillId="0" borderId="0" xfId="30" applyNumberFormat="1" applyFont="1" applyFill="1" applyAlignment="1" applyProtection="1">
      <alignment horizontal="right"/>
    </xf>
    <xf numFmtId="10" fontId="7" fillId="0" borderId="0" xfId="35" applyNumberFormat="1" applyFont="1" applyAlignment="1" applyProtection="1">
      <alignment horizontal="center"/>
    </xf>
    <xf numFmtId="165" fontId="15" fillId="0" borderId="0" xfId="30" applyFont="1" applyAlignment="1" applyProtection="1">
      <alignment horizontal="center" wrapText="1"/>
    </xf>
    <xf numFmtId="165" fontId="5" fillId="0" borderId="0" xfId="30" applyFont="1" applyAlignment="1" applyProtection="1"/>
    <xf numFmtId="165" fontId="5" fillId="0" borderId="0" xfId="30" applyFont="1" applyFill="1" applyAlignment="1" applyProtection="1"/>
    <xf numFmtId="0" fontId="13" fillId="0" borderId="0" xfId="0" applyFont="1"/>
    <xf numFmtId="0" fontId="14" fillId="0" borderId="0" xfId="0" applyFont="1"/>
    <xf numFmtId="0" fontId="14" fillId="6" borderId="28" xfId="0" applyFont="1" applyFill="1" applyBorder="1"/>
    <xf numFmtId="171" fontId="14" fillId="6" borderId="29" xfId="35" applyNumberFormat="1" applyFont="1" applyFill="1" applyBorder="1" applyAlignment="1"/>
    <xf numFmtId="171" fontId="14" fillId="6" borderId="30" xfId="35" applyNumberFormat="1" applyFont="1" applyFill="1" applyBorder="1" applyAlignment="1"/>
    <xf numFmtId="171" fontId="14" fillId="6" borderId="28" xfId="35" applyNumberFormat="1" applyFont="1" applyFill="1" applyBorder="1" applyAlignment="1"/>
    <xf numFmtId="0" fontId="13" fillId="10" borderId="29" xfId="0" applyFont="1" applyFill="1" applyBorder="1"/>
    <xf numFmtId="0" fontId="13" fillId="10" borderId="30" xfId="0" applyFont="1" applyFill="1" applyBorder="1"/>
    <xf numFmtId="0" fontId="13" fillId="0" borderId="29" xfId="0" applyFont="1" applyBorder="1"/>
    <xf numFmtId="0" fontId="13" fillId="0" borderId="30" xfId="0" applyFont="1" applyBorder="1"/>
    <xf numFmtId="171" fontId="14" fillId="6" borderId="31" xfId="35" applyNumberFormat="1" applyFont="1" applyFill="1" applyBorder="1" applyAlignment="1"/>
    <xf numFmtId="0" fontId="13" fillId="0" borderId="32" xfId="0" applyFont="1" applyBorder="1"/>
    <xf numFmtId="0" fontId="13" fillId="0" borderId="33" xfId="0" applyFont="1" applyBorder="1"/>
    <xf numFmtId="0" fontId="14" fillId="6" borderId="34" xfId="0" applyFont="1" applyFill="1" applyBorder="1"/>
    <xf numFmtId="1" fontId="14" fillId="6" borderId="35" xfId="31" applyNumberFormat="1" applyFont="1" applyFill="1" applyBorder="1" applyAlignment="1"/>
    <xf numFmtId="1" fontId="14" fillId="6" borderId="36" xfId="31" applyNumberFormat="1" applyFont="1" applyFill="1" applyBorder="1" applyAlignment="1"/>
    <xf numFmtId="0" fontId="14" fillId="6" borderId="37" xfId="0" applyFont="1" applyFill="1" applyBorder="1"/>
    <xf numFmtId="165" fontId="6" fillId="0" borderId="3" xfId="30" applyFont="1" applyFill="1" applyBorder="1" applyAlignment="1" applyProtection="1">
      <alignment horizontal="center" vertical="center"/>
    </xf>
    <xf numFmtId="165" fontId="6" fillId="0" borderId="3" xfId="30" applyFont="1" applyBorder="1" applyAlignment="1" applyProtection="1">
      <alignment horizontal="center" vertical="center"/>
    </xf>
    <xf numFmtId="168" fontId="3" fillId="3" borderId="4" xfId="31" applyNumberFormat="1" applyFont="1" applyFill="1" applyBorder="1" applyAlignment="1" applyProtection="1">
      <alignment vertical="center" wrapText="1"/>
      <protection locked="0"/>
    </xf>
    <xf numFmtId="0" fontId="2" fillId="0" borderId="2" xfId="35" applyNumberFormat="1" applyFont="1" applyFill="1" applyBorder="1" applyAlignment="1" applyProtection="1">
      <alignment horizontal="center" vertical="center" wrapText="1"/>
      <protection locked="0"/>
    </xf>
    <xf numFmtId="10" fontId="3" fillId="36" borderId="5" xfId="35" applyNumberFormat="1" applyFont="1" applyFill="1" applyBorder="1" applyAlignment="1" applyProtection="1">
      <alignment horizontal="center" vertical="center" wrapText="1"/>
    </xf>
    <xf numFmtId="165" fontId="6" fillId="36" borderId="0" xfId="30" applyFont="1" applyFill="1" applyAlignment="1" applyProtection="1"/>
    <xf numFmtId="10" fontId="3" fillId="36" borderId="1" xfId="35" applyNumberFormat="1" applyFont="1" applyFill="1" applyBorder="1" applyAlignment="1" applyProtection="1">
      <alignment horizontal="center" vertical="center" wrapText="1"/>
    </xf>
    <xf numFmtId="10" fontId="3" fillId="36" borderId="0" xfId="35" applyNumberFormat="1" applyFont="1" applyFill="1" applyBorder="1" applyAlignment="1" applyProtection="1">
      <alignment horizontal="center" vertical="center" wrapText="1"/>
    </xf>
    <xf numFmtId="10" fontId="3" fillId="36" borderId="6" xfId="35" applyNumberFormat="1" applyFont="1" applyFill="1" applyBorder="1" applyAlignment="1" applyProtection="1">
      <alignment horizontal="center" vertical="center" wrapText="1"/>
    </xf>
    <xf numFmtId="170" fontId="13" fillId="11" borderId="35" xfId="0" applyNumberFormat="1" applyFont="1" applyFill="1" applyBorder="1"/>
    <xf numFmtId="170" fontId="13" fillId="11" borderId="36" xfId="0" applyNumberFormat="1" applyFont="1" applyFill="1" applyBorder="1"/>
    <xf numFmtId="170" fontId="13" fillId="0" borderId="35" xfId="0" applyNumberFormat="1" applyFont="1" applyBorder="1"/>
    <xf numFmtId="170" fontId="13" fillId="0" borderId="36" xfId="0" applyNumberFormat="1" applyFont="1" applyBorder="1"/>
    <xf numFmtId="170" fontId="13" fillId="37" borderId="36" xfId="0" applyNumberFormat="1" applyFont="1" applyFill="1" applyBorder="1"/>
    <xf numFmtId="170" fontId="13" fillId="37" borderId="35" xfId="0" applyNumberFormat="1" applyFont="1" applyFill="1" applyBorder="1"/>
    <xf numFmtId="170" fontId="13" fillId="37" borderId="38" xfId="0" applyNumberFormat="1" applyFont="1" applyFill="1" applyBorder="1"/>
    <xf numFmtId="170" fontId="13" fillId="37" borderId="39" xfId="0" applyNumberFormat="1" applyFont="1" applyFill="1" applyBorder="1"/>
    <xf numFmtId="170" fontId="0" fillId="0" borderId="0" xfId="0" applyNumberFormat="1"/>
    <xf numFmtId="171" fontId="16" fillId="0" borderId="0" xfId="34" applyNumberFormat="1" applyAlignment="1"/>
    <xf numFmtId="171" fontId="31" fillId="6" borderId="0" xfId="34" applyNumberFormat="1" applyFont="1" applyFill="1" applyAlignment="1"/>
    <xf numFmtId="171" fontId="0" fillId="0" borderId="0" xfId="0" applyNumberFormat="1"/>
    <xf numFmtId="171" fontId="16" fillId="0" borderId="0" xfId="34" applyNumberFormat="1" applyFill="1" applyAlignment="1"/>
    <xf numFmtId="9" fontId="16" fillId="0" borderId="0" xfId="34" applyFill="1" applyAlignment="1"/>
    <xf numFmtId="1" fontId="0" fillId="0" borderId="0" xfId="0" applyNumberFormat="1"/>
    <xf numFmtId="0" fontId="31" fillId="6" borderId="0" xfId="0" applyFont="1" applyFill="1"/>
    <xf numFmtId="0" fontId="0" fillId="6" borderId="0" xfId="0" applyFill="1"/>
    <xf numFmtId="0" fontId="0" fillId="38" borderId="0" xfId="0" applyFill="1"/>
    <xf numFmtId="172" fontId="0" fillId="0" borderId="0" xfId="0" applyNumberFormat="1"/>
    <xf numFmtId="173" fontId="0" fillId="0" borderId="0" xfId="0" applyNumberFormat="1"/>
    <xf numFmtId="0" fontId="33" fillId="6" borderId="0" xfId="0" applyFont="1" applyFill="1"/>
    <xf numFmtId="173" fontId="33" fillId="6" borderId="0" xfId="0" applyNumberFormat="1" applyFont="1" applyFill="1"/>
    <xf numFmtId="169" fontId="16" fillId="0" borderId="0" xfId="30" applyNumberFormat="1" applyAlignment="1"/>
    <xf numFmtId="173" fontId="18" fillId="0" borderId="0" xfId="0" applyNumberFormat="1" applyFont="1"/>
    <xf numFmtId="10" fontId="2" fillId="0" borderId="7" xfId="35" applyNumberFormat="1" applyFont="1" applyBorder="1" applyAlignment="1" applyProtection="1">
      <alignment horizontal="center" vertical="center"/>
      <protection locked="0"/>
    </xf>
    <xf numFmtId="10" fontId="2" fillId="0" borderId="4" xfId="35" applyNumberFormat="1" applyFont="1" applyBorder="1" applyAlignment="1" applyProtection="1">
      <alignment horizontal="center" vertical="center"/>
      <protection locked="0"/>
    </xf>
    <xf numFmtId="10" fontId="3" fillId="36" borderId="1" xfId="35" applyNumberFormat="1" applyFont="1" applyFill="1" applyBorder="1" applyAlignment="1" applyProtection="1">
      <alignment vertical="center" wrapText="1"/>
    </xf>
    <xf numFmtId="0" fontId="6" fillId="36" borderId="4" xfId="30" applyNumberFormat="1" applyFont="1" applyFill="1" applyBorder="1" applyAlignment="1" applyProtection="1">
      <alignment horizontal="center" vertical="center" wrapText="1"/>
    </xf>
    <xf numFmtId="175" fontId="6" fillId="0" borderId="0" xfId="30" applyNumberFormat="1" applyFont="1" applyAlignment="1" applyProtection="1"/>
    <xf numFmtId="174" fontId="12" fillId="36" borderId="4" xfId="30" applyNumberFormat="1" applyFont="1" applyFill="1" applyBorder="1" applyAlignment="1" applyProtection="1">
      <alignment horizontal="center" vertical="center"/>
    </xf>
    <xf numFmtId="0" fontId="2" fillId="36" borderId="4" xfId="35" applyNumberFormat="1" applyFont="1" applyFill="1" applyBorder="1" applyAlignment="1" applyProtection="1">
      <alignment horizontal="center" vertical="center" wrapText="1"/>
    </xf>
    <xf numFmtId="0" fontId="1" fillId="42" borderId="0" xfId="0" applyFont="1" applyFill="1"/>
    <xf numFmtId="0" fontId="1" fillId="0" borderId="0" xfId="0" applyFont="1"/>
    <xf numFmtId="0" fontId="1" fillId="42" borderId="40" xfId="0" applyFont="1" applyFill="1" applyBorder="1"/>
    <xf numFmtId="10" fontId="2" fillId="0" borderId="2" xfId="35" applyNumberFormat="1" applyFont="1" applyFill="1" applyBorder="1" applyAlignment="1" applyProtection="1">
      <alignment horizontal="center" vertical="center" wrapText="1"/>
      <protection locked="0"/>
    </xf>
    <xf numFmtId="0" fontId="5" fillId="0" borderId="0" xfId="0" applyFont="1"/>
    <xf numFmtId="0" fontId="6" fillId="0" borderId="0" xfId="0" applyFont="1" applyAlignment="1">
      <alignment horizontal="right"/>
    </xf>
    <xf numFmtId="0" fontId="6" fillId="0" borderId="0" xfId="0" applyFont="1"/>
    <xf numFmtId="0" fontId="5" fillId="0" borderId="0" xfId="0" applyFont="1" applyAlignment="1">
      <alignment horizontal="right"/>
    </xf>
    <xf numFmtId="0" fontId="11" fillId="0" borderId="0" xfId="0" applyFont="1" applyAlignment="1">
      <alignment horizontal="center"/>
    </xf>
    <xf numFmtId="0" fontId="11" fillId="0" borderId="0" xfId="0" applyFont="1" applyAlignment="1">
      <alignment horizontal="left" vertical="center"/>
    </xf>
    <xf numFmtId="0" fontId="10" fillId="0" borderId="0" xfId="0" applyFont="1" applyAlignment="1">
      <alignment horizontal="left"/>
    </xf>
    <xf numFmtId="0" fontId="9" fillId="0" borderId="0" xfId="0" applyFont="1" applyAlignment="1">
      <alignment horizontal="center"/>
    </xf>
    <xf numFmtId="0" fontId="2" fillId="0" borderId="0" xfId="0" applyFont="1" applyAlignment="1">
      <alignment horizontal="center" vertical="center" wrapText="1"/>
    </xf>
    <xf numFmtId="0" fontId="6" fillId="0" borderId="0" xfId="0" quotePrefix="1" applyFont="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4" fillId="39" borderId="7" xfId="0" applyFont="1" applyFill="1" applyBorder="1"/>
    <xf numFmtId="0" fontId="4" fillId="0" borderId="0" xfId="0" applyFont="1"/>
    <xf numFmtId="0" fontId="8" fillId="0" borderId="0" xfId="0" applyFont="1"/>
    <xf numFmtId="0" fontId="3" fillId="40" borderId="7" xfId="0" applyFont="1" applyFill="1" applyBorder="1" applyAlignment="1">
      <alignment vertical="center"/>
    </xf>
    <xf numFmtId="0" fontId="3" fillId="5" borderId="8" xfId="0" applyFont="1" applyFill="1" applyBorder="1" applyAlignment="1">
      <alignment vertical="center"/>
    </xf>
    <xf numFmtId="0" fontId="6" fillId="0" borderId="0" xfId="0" applyFont="1" applyAlignment="1">
      <alignment vertical="center"/>
    </xf>
    <xf numFmtId="0" fontId="3" fillId="0" borderId="0" xfId="0" applyFont="1" applyAlignment="1">
      <alignment horizontal="center" vertical="center" wrapText="1"/>
    </xf>
    <xf numFmtId="0" fontId="3" fillId="41" borderId="9" xfId="0" applyFont="1" applyFill="1" applyBorder="1" applyAlignment="1">
      <alignment horizontal="center" vertical="center" wrapText="1"/>
    </xf>
    <xf numFmtId="0" fontId="3" fillId="41" borderId="0" xfId="0" applyFont="1" applyFill="1" applyAlignment="1">
      <alignment horizontal="center" vertical="center" wrapText="1"/>
    </xf>
    <xf numFmtId="0" fontId="2" fillId="5" borderId="0" xfId="0" applyFont="1" applyFill="1" applyAlignment="1">
      <alignment vertical="center"/>
    </xf>
    <xf numFmtId="0" fontId="3" fillId="36" borderId="10" xfId="0" applyFont="1" applyFill="1" applyBorder="1" applyAlignment="1">
      <alignment horizontal="center" vertical="center" wrapText="1"/>
    </xf>
    <xf numFmtId="0" fontId="2" fillId="0" borderId="0" xfId="0" applyFont="1" applyAlignment="1">
      <alignment vertical="center"/>
    </xf>
    <xf numFmtId="0" fontId="2" fillId="0" borderId="0" xfId="0" quotePrefix="1" applyFont="1" applyAlignment="1">
      <alignment horizontal="center" vertical="center"/>
    </xf>
    <xf numFmtId="0" fontId="2" fillId="5" borderId="0" xfId="0" applyFont="1" applyFill="1" applyAlignment="1">
      <alignment horizontal="center" vertical="center"/>
    </xf>
    <xf numFmtId="2" fontId="2" fillId="36" borderId="11" xfId="0" applyNumberFormat="1" applyFont="1" applyFill="1" applyBorder="1" applyAlignment="1">
      <alignment horizontal="center" vertical="center"/>
    </xf>
    <xf numFmtId="0" fontId="2" fillId="0" borderId="0" xfId="0" applyFont="1" applyAlignment="1">
      <alignment horizontal="center" vertical="center"/>
    </xf>
    <xf numFmtId="2" fontId="2" fillId="36" borderId="9" xfId="0" applyNumberFormat="1" applyFont="1" applyFill="1" applyBorder="1" applyAlignment="1">
      <alignment horizontal="center" vertical="center"/>
    </xf>
    <xf numFmtId="2" fontId="2" fillId="36" borderId="12" xfId="0" applyNumberFormat="1" applyFont="1" applyFill="1" applyBorder="1" applyAlignment="1">
      <alignment horizontal="center" vertical="center"/>
    </xf>
    <xf numFmtId="2" fontId="2" fillId="36" borderId="2" xfId="0" applyNumberFormat="1" applyFont="1" applyFill="1" applyBorder="1" applyAlignment="1">
      <alignment horizontal="center" vertical="center" wrapText="1"/>
    </xf>
    <xf numFmtId="2" fontId="2" fillId="36" borderId="13" xfId="0" applyNumberFormat="1" applyFont="1" applyFill="1" applyBorder="1" applyAlignment="1">
      <alignment horizontal="center" vertical="center"/>
    </xf>
    <xf numFmtId="0" fontId="6" fillId="0" borderId="0" xfId="0" quotePrefix="1" applyFont="1" applyAlignment="1">
      <alignment horizontal="left"/>
    </xf>
    <xf numFmtId="165" fontId="6" fillId="0" borderId="0" xfId="0" applyNumberFormat="1" applyFont="1" applyAlignment="1">
      <alignment horizontal="right"/>
    </xf>
    <xf numFmtId="165" fontId="6" fillId="0" borderId="0" xfId="0" applyNumberFormat="1" applyFont="1"/>
    <xf numFmtId="0" fontId="6" fillId="36" borderId="0" xfId="0" applyFont="1" applyFill="1"/>
    <xf numFmtId="170" fontId="6" fillId="36" borderId="4" xfId="0" applyNumberFormat="1" applyFont="1" applyFill="1" applyBorder="1" applyAlignment="1">
      <alignment horizontal="center" vertical="center"/>
    </xf>
    <xf numFmtId="174" fontId="6" fillId="36" borderId="13" xfId="0" applyNumberFormat="1" applyFont="1" applyFill="1" applyBorder="1" applyAlignment="1">
      <alignment horizontal="center" vertical="center"/>
    </xf>
    <xf numFmtId="168" fontId="5" fillId="36" borderId="4" xfId="0" applyNumberFormat="1" applyFont="1" applyFill="1" applyBorder="1" applyAlignment="1">
      <alignment horizontal="center" vertical="center"/>
    </xf>
    <xf numFmtId="0" fontId="7" fillId="0" borderId="0" xfId="0" applyFont="1" applyAlignment="1">
      <alignment horizontal="right"/>
    </xf>
    <xf numFmtId="168" fontId="3" fillId="3" borderId="15" xfId="31" applyNumberFormat="1" applyFont="1" applyFill="1" applyBorder="1" applyAlignment="1" applyProtection="1">
      <alignment horizontal="center" vertical="center" wrapText="1"/>
      <protection locked="0"/>
    </xf>
    <xf numFmtId="168" fontId="3" fillId="3" borderId="5" xfId="31" applyNumberFormat="1" applyFont="1" applyFill="1" applyBorder="1" applyAlignment="1" applyProtection="1">
      <alignment horizontal="center" vertical="center" wrapText="1"/>
      <protection locked="0"/>
    </xf>
    <xf numFmtId="168" fontId="3" fillId="3" borderId="6" xfId="31" applyNumberFormat="1" applyFont="1" applyFill="1" applyBorder="1" applyAlignment="1" applyProtection="1">
      <alignment horizontal="center" vertical="center" wrapText="1"/>
      <protection locked="0"/>
    </xf>
    <xf numFmtId="2" fontId="2" fillId="41" borderId="15" xfId="0" applyNumberFormat="1" applyFont="1" applyFill="1" applyBorder="1" applyAlignment="1">
      <alignment horizontal="center" vertical="center"/>
    </xf>
    <xf numFmtId="2" fontId="2" fillId="41" borderId="5" xfId="0" applyNumberFormat="1" applyFont="1" applyFill="1" applyBorder="1" applyAlignment="1">
      <alignment horizontal="center" vertical="center"/>
    </xf>
    <xf numFmtId="2" fontId="2" fillId="41" borderId="6" xfId="0" applyNumberFormat="1"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xf>
    <xf numFmtId="10" fontId="3" fillId="36" borderId="14" xfId="35" applyNumberFormat="1" applyFont="1" applyFill="1" applyBorder="1" applyAlignment="1" applyProtection="1">
      <alignment horizontal="center" vertical="center" wrapText="1"/>
    </xf>
    <xf numFmtId="10" fontId="3" fillId="36" borderId="10" xfId="35" applyNumberFormat="1" applyFont="1" applyFill="1" applyBorder="1" applyAlignment="1" applyProtection="1">
      <alignment horizontal="center" vertical="center" wrapText="1"/>
    </xf>
    <xf numFmtId="10" fontId="2" fillId="0" borderId="9" xfId="35" applyNumberFormat="1" applyFont="1" applyFill="1" applyBorder="1" applyAlignment="1" applyProtection="1">
      <alignment horizontal="center" vertical="center"/>
      <protection locked="0"/>
    </xf>
    <xf numFmtId="10" fontId="2" fillId="0" borderId="12" xfId="35" applyNumberFormat="1" applyFont="1" applyFill="1" applyBorder="1" applyAlignment="1" applyProtection="1">
      <alignment horizontal="center" vertical="center"/>
      <protection locked="0"/>
    </xf>
    <xf numFmtId="10" fontId="2" fillId="0" borderId="1" xfId="35" applyNumberFormat="1" applyFont="1" applyFill="1" applyBorder="1" applyAlignment="1" applyProtection="1">
      <alignment horizontal="center" vertical="center"/>
      <protection locked="0"/>
    </xf>
    <xf numFmtId="10" fontId="2" fillId="0" borderId="10" xfId="35" applyNumberFormat="1" applyFont="1" applyFill="1" applyBorder="1" applyAlignment="1" applyProtection="1">
      <alignment horizontal="center" vertical="center"/>
      <protection locked="0"/>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167" fontId="2" fillId="0" borderId="16" xfId="0" applyNumberFormat="1" applyFont="1" applyBorder="1" applyAlignment="1">
      <alignment horizontal="center" vertical="center"/>
    </xf>
    <xf numFmtId="167" fontId="2" fillId="0" borderId="17" xfId="0" applyNumberFormat="1" applyFont="1" applyBorder="1" applyAlignment="1">
      <alignment horizontal="center" vertical="center"/>
    </xf>
    <xf numFmtId="167" fontId="2" fillId="0" borderId="18" xfId="0" applyNumberFormat="1" applyFont="1" applyBorder="1" applyAlignment="1">
      <alignment horizontal="center" vertical="center"/>
    </xf>
    <xf numFmtId="2" fontId="2" fillId="36" borderId="5" xfId="0" applyNumberFormat="1" applyFont="1" applyFill="1" applyBorder="1" applyAlignment="1">
      <alignment horizontal="center" vertical="center"/>
    </xf>
    <xf numFmtId="2" fontId="2" fillId="36" borderId="6" xfId="0" applyNumberFormat="1" applyFont="1" applyFill="1" applyBorder="1" applyAlignment="1">
      <alignment horizontal="center" vertical="center"/>
    </xf>
    <xf numFmtId="0" fontId="2" fillId="0" borderId="0" xfId="0" applyFont="1" applyAlignment="1">
      <alignment horizontal="center" vertical="center" wrapText="1"/>
    </xf>
    <xf numFmtId="0" fontId="5" fillId="36" borderId="7" xfId="0" applyFont="1" applyFill="1" applyBorder="1" applyAlignment="1">
      <alignment horizontal="center" vertical="center"/>
    </xf>
    <xf numFmtId="0" fontId="5" fillId="36" borderId="3" xfId="0" applyFont="1" applyFill="1" applyBorder="1" applyAlignment="1">
      <alignment horizontal="center" vertical="center"/>
    </xf>
    <xf numFmtId="0" fontId="3" fillId="36" borderId="7" xfId="0" applyFont="1" applyFill="1" applyBorder="1" applyAlignment="1">
      <alignment horizontal="center" vertical="center"/>
    </xf>
    <xf numFmtId="0" fontId="3" fillId="36" borderId="3" xfId="0" applyFont="1" applyFill="1" applyBorder="1" applyAlignment="1">
      <alignment horizontal="center" vertical="center"/>
    </xf>
    <xf numFmtId="0" fontId="3" fillId="36" borderId="13" xfId="0" applyFont="1" applyFill="1" applyBorder="1" applyAlignment="1">
      <alignment horizontal="center" vertical="center"/>
    </xf>
    <xf numFmtId="0" fontId="4" fillId="39" borderId="7" xfId="0" applyFont="1" applyFill="1" applyBorder="1" applyAlignment="1">
      <alignment horizontal="center"/>
    </xf>
    <xf numFmtId="0" fontId="4" fillId="39" borderId="3" xfId="0" applyFont="1" applyFill="1" applyBorder="1" applyAlignment="1">
      <alignment horizontal="center"/>
    </xf>
    <xf numFmtId="0" fontId="4" fillId="39" borderId="13" xfId="0" applyFont="1" applyFill="1" applyBorder="1" applyAlignment="1">
      <alignment horizontal="center"/>
    </xf>
    <xf numFmtId="164" fontId="3" fillId="36" borderId="15" xfId="31" applyFont="1" applyFill="1" applyBorder="1" applyAlignment="1" applyProtection="1">
      <alignment horizontal="center" vertical="center" wrapText="1"/>
    </xf>
    <xf numFmtId="164" fontId="3" fillId="36" borderId="5" xfId="31" applyFont="1" applyFill="1" applyBorder="1" applyAlignment="1" applyProtection="1">
      <alignment horizontal="center" vertical="center" wrapText="1"/>
    </xf>
    <xf numFmtId="164" fontId="3" fillId="36" borderId="6" xfId="31" applyFont="1" applyFill="1" applyBorder="1" applyAlignment="1" applyProtection="1">
      <alignment horizontal="center" vertical="center" wrapText="1"/>
    </xf>
    <xf numFmtId="0" fontId="3" fillId="40" borderId="7" xfId="0" applyFont="1" applyFill="1" applyBorder="1" applyAlignment="1">
      <alignment horizontal="center" vertical="center"/>
    </xf>
    <xf numFmtId="0" fontId="3" fillId="40" borderId="3" xfId="0" applyFont="1" applyFill="1" applyBorder="1" applyAlignment="1">
      <alignment horizontal="center" vertical="center"/>
    </xf>
    <xf numFmtId="0" fontId="3" fillId="40" borderId="13" xfId="0" applyFont="1" applyFill="1" applyBorder="1" applyAlignment="1">
      <alignment horizontal="center" vertical="center"/>
    </xf>
    <xf numFmtId="0" fontId="3" fillId="40" borderId="14" xfId="0" applyFont="1" applyFill="1" applyBorder="1" applyAlignment="1">
      <alignment horizontal="center" vertical="center" wrapText="1"/>
    </xf>
    <xf numFmtId="0" fontId="3" fillId="40" borderId="8" xfId="0" applyFont="1" applyFill="1" applyBorder="1" applyAlignment="1">
      <alignment horizontal="center" vertical="center" wrapText="1"/>
    </xf>
    <xf numFmtId="2" fontId="2" fillId="36" borderId="15" xfId="0" applyNumberFormat="1" applyFont="1" applyFill="1" applyBorder="1" applyAlignment="1">
      <alignment horizontal="center" vertical="center"/>
    </xf>
    <xf numFmtId="174" fontId="2" fillId="36" borderId="15" xfId="0" applyNumberFormat="1" applyFont="1" applyFill="1" applyBorder="1" applyAlignment="1">
      <alignment horizontal="center" vertical="center"/>
    </xf>
    <xf numFmtId="174" fontId="2" fillId="36" borderId="5" xfId="0" applyNumberFormat="1" applyFont="1" applyFill="1" applyBorder="1" applyAlignment="1">
      <alignment horizontal="center" vertical="center"/>
    </xf>
    <xf numFmtId="174" fontId="2" fillId="36" borderId="6" xfId="0" applyNumberFormat="1" applyFont="1" applyFill="1" applyBorder="1" applyAlignment="1">
      <alignment horizontal="center" vertical="center"/>
    </xf>
    <xf numFmtId="167" fontId="2" fillId="41" borderId="15" xfId="31" applyNumberFormat="1" applyFont="1" applyFill="1" applyBorder="1" applyAlignment="1" applyProtection="1">
      <alignment horizontal="center" vertical="center"/>
    </xf>
    <xf numFmtId="167" fontId="2" fillId="41" borderId="5" xfId="31" applyNumberFormat="1" applyFont="1" applyFill="1" applyBorder="1" applyAlignment="1" applyProtection="1">
      <alignment horizontal="center" vertical="center"/>
    </xf>
    <xf numFmtId="167" fontId="2" fillId="41" borderId="6" xfId="31" applyNumberFormat="1" applyFont="1" applyFill="1" applyBorder="1" applyAlignment="1" applyProtection="1">
      <alignment horizontal="center" vertical="center"/>
    </xf>
    <xf numFmtId="0" fontId="31" fillId="6" borderId="7" xfId="0" applyFont="1" applyFill="1" applyBorder="1" applyAlignment="1">
      <alignment horizontal="center"/>
    </xf>
    <xf numFmtId="0" fontId="31" fillId="6" borderId="13" xfId="0" applyFont="1" applyFill="1" applyBorder="1" applyAlignment="1">
      <alignment horizontal="center"/>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9" builtinId="27" customBuiltin="1"/>
    <cellStyle name="Calculation" xfId="26" builtinId="22" customBuiltin="1"/>
    <cellStyle name="Check Cell" xfId="45" builtinId="23" customBuiltin="1"/>
    <cellStyle name="Comma" xfId="30" builtinId="3"/>
    <cellStyle name="Currency" xfId="31" builtinId="4"/>
    <cellStyle name="Explanatory Text" xfId="38" builtinId="53" customBuiltin="1"/>
    <cellStyle name="Good" xfId="36" builtinId="26" customBuiltin="1"/>
    <cellStyle name="Heading 1" xfId="40" builtinId="16" customBuiltin="1"/>
    <cellStyle name="Heading 2" xfId="41" builtinId="17" customBuiltin="1"/>
    <cellStyle name="Heading 3" xfId="42" builtinId="18" customBuiltin="1"/>
    <cellStyle name="Heading 4" xfId="43" builtinId="19" customBuiltin="1"/>
    <cellStyle name="Input" xfId="28" builtinId="20" customBuiltin="1"/>
    <cellStyle name="Linked Cell" xfId="27" builtinId="24" customBuiltin="1"/>
    <cellStyle name="Neutral" xfId="32" builtinId="28" customBuiltin="1"/>
    <cellStyle name="Normal" xfId="0" builtinId="0"/>
    <cellStyle name="Note" xfId="33" builtinId="10" customBuiltin="1"/>
    <cellStyle name="Output" xfId="37" builtinId="21" customBuiltin="1"/>
    <cellStyle name="Percent" xfId="35" builtinId="5"/>
    <cellStyle name="Percent 2" xfId="34" xr:uid="{00000000-0005-0000-0000-000022000000}"/>
    <cellStyle name="Title" xfId="39" builtinId="15" customBuiltin="1"/>
    <cellStyle name="Total" xfId="44" builtinId="25" customBuiltin="1"/>
    <cellStyle name="Warning Text" xfId="25" builtinId="11" customBuiltin="1"/>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83820</xdr:colOff>
      <xdr:row>0</xdr:row>
      <xdr:rowOff>160020</xdr:rowOff>
    </xdr:from>
    <xdr:to>
      <xdr:col>11</xdr:col>
      <xdr:colOff>883920</xdr:colOff>
      <xdr:row>5</xdr:row>
      <xdr:rowOff>160020</xdr:rowOff>
    </xdr:to>
    <xdr:pic>
      <xdr:nvPicPr>
        <xdr:cNvPr id="1027" name="Picture 4">
          <a:extLst>
            <a:ext uri="{FF2B5EF4-FFF2-40B4-BE49-F238E27FC236}">
              <a16:creationId xmlns:a16="http://schemas.microsoft.com/office/drawing/2014/main" id="{00000000-0008-0000-0000-00000304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 y="160020"/>
          <a:ext cx="5737860"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G8" totalsRowShown="0">
  <autoFilter ref="A3:G8" xr:uid="{00000000-0009-0000-0100-000002000000}"/>
  <tableColumns count="7">
    <tableColumn id="1" xr3:uid="{00000000-0010-0000-0000-000001000000}" name="CGR"/>
    <tableColumn id="7" xr3:uid="{00000000-0010-0000-0000-000007000000}" name="Support"/>
    <tableColumn id="2" xr3:uid="{00000000-0010-0000-0000-000002000000}" name="Faible"/>
    <tableColumn id="3" xr3:uid="{00000000-0010-0000-0000-000003000000}" name="Faibleamodere"/>
    <tableColumn id="4" xr3:uid="{00000000-0010-0000-0000-000004000000}" name="Modere"/>
    <tableColumn id="5" xr3:uid="{00000000-0010-0000-0000-000005000000}" name="Modereaeleve"/>
    <tableColumn id="6" xr3:uid="{00000000-0010-0000-0000-000006000000}" name="Eleve"/>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40"/>
  <sheetViews>
    <sheetView showGridLines="0" tabSelected="1" topLeftCell="D1" zoomScaleNormal="100" workbookViewId="0">
      <selection activeCell="E8" sqref="E8"/>
    </sheetView>
  </sheetViews>
  <sheetFormatPr defaultColWidth="8.85546875" defaultRowHeight="14.25" x14ac:dyDescent="0.2"/>
  <cols>
    <col min="1" max="1" width="0.85546875" style="78" hidden="1" customWidth="1"/>
    <col min="2" max="2" width="8" style="78" hidden="1" customWidth="1"/>
    <col min="3" max="3" width="11.5703125" style="78" hidden="1" customWidth="1"/>
    <col min="4" max="4" width="1.140625" style="3" customWidth="1"/>
    <col min="5" max="5" width="15.140625" style="4" customWidth="1"/>
    <col min="6" max="6" width="16.42578125" style="4" customWidth="1"/>
    <col min="7" max="8" width="15.140625" style="4" hidden="1" customWidth="1"/>
    <col min="9" max="9" width="3.140625" style="3" hidden="1" customWidth="1"/>
    <col min="10" max="10" width="13.85546875" style="3" customWidth="1"/>
    <col min="11" max="11" width="27" style="79" customWidth="1"/>
    <col min="12" max="12" width="16.5703125" style="79" bestFit="1" customWidth="1"/>
    <col min="13" max="13" width="15.140625" style="5" customWidth="1"/>
    <col min="14" max="14" width="24.5703125" style="79" customWidth="1"/>
    <col min="15" max="15" width="26" style="79" hidden="1" customWidth="1"/>
    <col min="16" max="16" width="22.5703125" style="79" customWidth="1"/>
    <col min="17" max="17" width="20.42578125" style="79" customWidth="1"/>
    <col min="18" max="18" width="17.85546875" style="79" customWidth="1"/>
    <col min="19" max="16384" width="8.85546875" style="79"/>
  </cols>
  <sheetData>
    <row r="1" spans="1:30" ht="15" x14ac:dyDescent="0.25">
      <c r="A1" s="77"/>
      <c r="B1" s="77"/>
    </row>
    <row r="2" spans="1:30" ht="15" x14ac:dyDescent="0.25">
      <c r="A2" s="80"/>
      <c r="B2" s="80"/>
      <c r="L2"/>
    </row>
    <row r="3" spans="1:30" ht="15" x14ac:dyDescent="0.25">
      <c r="A3" s="80"/>
      <c r="B3" s="80"/>
    </row>
    <row r="5" spans="1:30" ht="15" x14ac:dyDescent="0.25">
      <c r="M5"/>
    </row>
    <row r="8" spans="1:30" ht="40.5" customHeight="1" x14ac:dyDescent="0.4">
      <c r="B8" s="81"/>
      <c r="C8" s="81"/>
      <c r="D8" s="81"/>
      <c r="E8" s="82" t="s">
        <v>0</v>
      </c>
      <c r="F8" s="81"/>
      <c r="G8" s="81"/>
      <c r="H8" s="81"/>
      <c r="I8" s="81"/>
      <c r="J8" s="81"/>
      <c r="K8" s="81"/>
      <c r="L8" s="81"/>
      <c r="M8" s="81"/>
      <c r="N8" s="81"/>
      <c r="O8" s="81"/>
      <c r="P8" s="81"/>
      <c r="Q8" s="81"/>
      <c r="R8" s="81"/>
    </row>
    <row r="9" spans="1:30" x14ac:dyDescent="0.2">
      <c r="A9" s="79"/>
      <c r="B9" s="79"/>
      <c r="C9" s="79"/>
      <c r="D9" s="79"/>
      <c r="E9" s="79"/>
      <c r="F9" s="79"/>
      <c r="G9" s="79"/>
      <c r="H9" s="79"/>
      <c r="I9" s="79"/>
      <c r="J9" s="79"/>
      <c r="M9" s="79"/>
    </row>
    <row r="10" spans="1:30" ht="15" customHeight="1" x14ac:dyDescent="0.35">
      <c r="B10" s="83"/>
      <c r="C10" s="84"/>
      <c r="D10" s="84"/>
      <c r="E10" s="83" t="s">
        <v>1</v>
      </c>
      <c r="F10" s="84"/>
      <c r="G10" s="84"/>
      <c r="H10" s="84"/>
      <c r="I10" s="84"/>
      <c r="J10" s="84"/>
      <c r="K10" s="84"/>
      <c r="L10" s="84"/>
      <c r="M10" s="84"/>
      <c r="N10" s="84"/>
      <c r="O10" s="84"/>
    </row>
    <row r="11" spans="1:30" ht="51" customHeight="1" x14ac:dyDescent="0.35">
      <c r="B11" s="85"/>
      <c r="C11" s="85"/>
      <c r="D11" s="85"/>
      <c r="E11" s="123" t="s">
        <v>2</v>
      </c>
      <c r="F11" s="124"/>
      <c r="G11" s="124"/>
      <c r="H11" s="124"/>
      <c r="I11" s="124"/>
      <c r="J11" s="124"/>
      <c r="K11" s="124"/>
      <c r="L11" s="124"/>
      <c r="M11" s="124"/>
      <c r="N11" s="124"/>
      <c r="O11" s="124"/>
      <c r="P11" s="124"/>
      <c r="Q11" s="83"/>
      <c r="R11" s="84"/>
      <c r="S11" s="84"/>
      <c r="T11" s="84"/>
      <c r="U11" s="84"/>
      <c r="V11" s="84"/>
      <c r="W11" s="84"/>
      <c r="X11" s="84"/>
      <c r="Y11" s="84"/>
      <c r="Z11" s="84"/>
      <c r="AA11" s="84"/>
      <c r="AB11" s="84"/>
      <c r="AC11" s="84"/>
      <c r="AD11" s="84"/>
    </row>
    <row r="12" spans="1:30" ht="15" x14ac:dyDescent="0.2">
      <c r="E12" s="124"/>
      <c r="F12" s="124"/>
      <c r="G12" s="124"/>
      <c r="H12" s="124"/>
      <c r="I12" s="124"/>
      <c r="J12" s="124"/>
      <c r="K12" s="124"/>
      <c r="L12" s="124"/>
      <c r="M12" s="124"/>
      <c r="N12" s="124"/>
      <c r="O12" s="124"/>
      <c r="P12" s="124"/>
      <c r="Q12" s="139"/>
      <c r="R12" s="139"/>
      <c r="S12" s="139"/>
      <c r="T12" s="139"/>
      <c r="U12" s="139"/>
      <c r="V12" s="139"/>
      <c r="W12" s="139"/>
      <c r="X12" s="139"/>
      <c r="Y12" s="139"/>
      <c r="Z12" s="139"/>
      <c r="AA12" s="139"/>
      <c r="AB12" s="139"/>
      <c r="AC12" s="139"/>
      <c r="AD12" s="139"/>
    </row>
    <row r="13" spans="1:30" ht="15" thickBot="1" x14ac:dyDescent="0.25">
      <c r="A13" s="86"/>
      <c r="D13" s="6"/>
      <c r="E13" s="7"/>
      <c r="F13" s="7"/>
      <c r="G13" s="7"/>
      <c r="H13" s="7"/>
      <c r="I13" s="6"/>
      <c r="J13" s="6"/>
      <c r="K13" s="87"/>
      <c r="L13" s="88"/>
      <c r="M13" s="87"/>
      <c r="N13" s="3"/>
      <c r="O13" s="3"/>
    </row>
    <row r="14" spans="1:30" s="91" customFormat="1" ht="21" thickBot="1" x14ac:dyDescent="0.35">
      <c r="A14" s="89" t="s">
        <v>3</v>
      </c>
      <c r="B14" s="145" t="s">
        <v>4</v>
      </c>
      <c r="C14" s="146"/>
      <c r="D14" s="146"/>
      <c r="E14" s="146"/>
      <c r="F14" s="146"/>
      <c r="G14" s="146"/>
      <c r="H14" s="146"/>
      <c r="I14" s="146"/>
      <c r="J14" s="146"/>
      <c r="K14" s="146"/>
      <c r="L14" s="146"/>
      <c r="M14" s="146"/>
      <c r="N14" s="146"/>
      <c r="O14" s="146"/>
      <c r="P14" s="146"/>
      <c r="Q14" s="147"/>
      <c r="R14" s="90"/>
      <c r="S14" s="90"/>
      <c r="T14" s="90"/>
      <c r="U14" s="90"/>
      <c r="V14" s="90"/>
      <c r="W14" s="90"/>
      <c r="X14" s="90"/>
      <c r="Y14" s="90"/>
      <c r="Z14" s="90"/>
      <c r="AA14" s="90"/>
      <c r="AB14" s="90"/>
      <c r="AC14" s="90"/>
      <c r="AD14" s="90"/>
    </row>
    <row r="15" spans="1:30" s="94" customFormat="1" ht="33" customHeight="1" thickBot="1" x14ac:dyDescent="0.3">
      <c r="A15" s="92" t="s">
        <v>5</v>
      </c>
      <c r="B15" s="154" t="s">
        <v>6</v>
      </c>
      <c r="C15" s="155"/>
      <c r="D15" s="93"/>
      <c r="E15" s="142" t="s">
        <v>7</v>
      </c>
      <c r="F15" s="143"/>
      <c r="G15" s="143"/>
      <c r="H15" s="143"/>
      <c r="I15" s="143"/>
      <c r="J15" s="143"/>
      <c r="K15" s="143"/>
      <c r="L15" s="143"/>
      <c r="M15" s="143"/>
      <c r="N15" s="143"/>
      <c r="O15" s="143"/>
      <c r="P15" s="143"/>
      <c r="Q15" s="144"/>
    </row>
    <row r="16" spans="1:30" s="100" customFormat="1" ht="284.25" thickBot="1" x14ac:dyDescent="0.3">
      <c r="A16" s="95"/>
      <c r="B16" s="96" t="s">
        <v>8</v>
      </c>
      <c r="C16" s="97" t="s">
        <v>9</v>
      </c>
      <c r="D16" s="98"/>
      <c r="E16" s="41" t="s">
        <v>10</v>
      </c>
      <c r="F16" s="41" t="s">
        <v>11</v>
      </c>
      <c r="G16" s="99" t="s">
        <v>12</v>
      </c>
      <c r="H16" s="99"/>
      <c r="I16" s="99" t="s">
        <v>13</v>
      </c>
      <c r="J16" s="41" t="s">
        <v>14</v>
      </c>
      <c r="K16" s="125" t="s">
        <v>15</v>
      </c>
      <c r="L16" s="126"/>
      <c r="M16" s="41" t="s">
        <v>16</v>
      </c>
      <c r="N16" s="41" t="s">
        <v>17</v>
      </c>
      <c r="O16" s="68" t="s">
        <v>18</v>
      </c>
      <c r="P16" s="41" t="s">
        <v>19</v>
      </c>
      <c r="Q16" s="41" t="s">
        <v>20</v>
      </c>
    </row>
    <row r="17" spans="1:19" s="104" customFormat="1" ht="20.100000000000001" customHeight="1" x14ac:dyDescent="0.25">
      <c r="A17" s="101"/>
      <c r="B17" s="131">
        <v>60</v>
      </c>
      <c r="C17" s="134">
        <v>1.4</v>
      </c>
      <c r="D17" s="102"/>
      <c r="E17" s="127">
        <v>4.4999999999999998E-2</v>
      </c>
      <c r="F17" s="129">
        <v>0.12</v>
      </c>
      <c r="G17" s="120">
        <f>+((F17-0.08)/0.06)*64</f>
        <v>42.666666666666664</v>
      </c>
      <c r="H17" s="120">
        <f>IF(AND(ROUND(F17&gt;=0.08,2),ROUND(F17&lt;0.081,2)),1,0)</f>
        <v>0</v>
      </c>
      <c r="I17" s="120">
        <f>IF(G17&lt;0,0,IF(H17=1,1,IF(G17&gt;64,64,G17)))</f>
        <v>42.666666666666664</v>
      </c>
      <c r="J17" s="137">
        <f>IF(E17&lt;0.04,0,IF(F17&lt;0.08,0,I17))</f>
        <v>42.666666666666664</v>
      </c>
      <c r="K17" s="103" t="s">
        <v>21</v>
      </c>
      <c r="L17" s="8">
        <v>20</v>
      </c>
      <c r="M17" s="156">
        <f>+L20+J17</f>
        <v>75.066666666666663</v>
      </c>
      <c r="N17" s="157">
        <f>(IF(M17&gt;=90,1,1.75-(((+M17)/90)*0.75)))*0.75</f>
        <v>0.84333333333333327</v>
      </c>
      <c r="O17" s="160">
        <f>+N17-C17</f>
        <v>-0.55666666666666664</v>
      </c>
      <c r="P17" s="117">
        <v>100000000</v>
      </c>
      <c r="Q17" s="148">
        <f>+N17*P17/1000</f>
        <v>84333.333333333328</v>
      </c>
    </row>
    <row r="18" spans="1:19" ht="20.100000000000001" customHeight="1" x14ac:dyDescent="0.2">
      <c r="A18" s="86"/>
      <c r="B18" s="132"/>
      <c r="C18" s="135"/>
      <c r="D18" s="9"/>
      <c r="E18" s="127"/>
      <c r="F18" s="129"/>
      <c r="G18" s="121">
        <f>+((F18-0.08)/0.06)*64</f>
        <v>-85.333333333333343</v>
      </c>
      <c r="H18" s="121">
        <f>IF(AND(ROUND(F16&gt;=0.05,2),ROUND(F16&lt;0.0506,2)),1,0)</f>
        <v>0</v>
      </c>
      <c r="I18" s="121"/>
      <c r="J18" s="137" t="e">
        <f>IF(#REF!&lt;0.04,0,IF(F18&lt;0.08,0,I18))</f>
        <v>#REF!</v>
      </c>
      <c r="K18" s="105" t="s">
        <v>22</v>
      </c>
      <c r="L18" s="8">
        <v>20</v>
      </c>
      <c r="M18" s="137"/>
      <c r="N18" s="158"/>
      <c r="O18" s="161"/>
      <c r="P18" s="118"/>
      <c r="Q18" s="149"/>
    </row>
    <row r="19" spans="1:19" ht="20.100000000000001" customHeight="1" thickBot="1" x14ac:dyDescent="0.25">
      <c r="A19" s="86"/>
      <c r="B19" s="132"/>
      <c r="C19" s="135"/>
      <c r="D19" s="9"/>
      <c r="E19" s="127"/>
      <c r="F19" s="129"/>
      <c r="G19" s="121">
        <f>+((F19-0.08)/0.06)*64</f>
        <v>-85.333333333333343</v>
      </c>
      <c r="H19" s="121">
        <f>IF(AND(ROUND(F17&gt;=0.05,2),ROUND(F17&lt;0.0506,2)),1,0)</f>
        <v>0</v>
      </c>
      <c r="I19" s="121"/>
      <c r="J19" s="137" t="e">
        <f>IF(#REF!&lt;0.04,0,IF(F19&lt;0.08,0,I19))</f>
        <v>#REF!</v>
      </c>
      <c r="K19" s="106" t="s">
        <v>23</v>
      </c>
      <c r="L19" s="8">
        <v>50</v>
      </c>
      <c r="M19" s="137"/>
      <c r="N19" s="158"/>
      <c r="O19" s="161"/>
      <c r="P19" s="118"/>
      <c r="Q19" s="149"/>
    </row>
    <row r="20" spans="1:19" ht="39.950000000000003" customHeight="1" thickBot="1" x14ac:dyDescent="0.25">
      <c r="A20" s="86"/>
      <c r="B20" s="133"/>
      <c r="C20" s="136"/>
      <c r="D20" s="9"/>
      <c r="E20" s="128"/>
      <c r="F20" s="130"/>
      <c r="G20" s="122">
        <f>+((F20-0.08)/0.06)*64</f>
        <v>-85.333333333333343</v>
      </c>
      <c r="H20" s="122">
        <f>IF(AND(ROUND(F18&gt;=0.05,2),ROUND(F18&lt;0.0506,2)),1,0)</f>
        <v>0</v>
      </c>
      <c r="I20" s="122"/>
      <c r="J20" s="138" t="e">
        <f>IF(#REF!&lt;0.04,0,IF(F20&lt;0.08,0,I20))</f>
        <v>#REF!</v>
      </c>
      <c r="K20" s="107" t="s">
        <v>24</v>
      </c>
      <c r="L20" s="108">
        <f>IF((L17+L18+L19)&gt;=100,36,((L17+L18+L19)/100)*36)</f>
        <v>32.4</v>
      </c>
      <c r="M20" s="138"/>
      <c r="N20" s="159"/>
      <c r="O20" s="162"/>
      <c r="P20" s="119"/>
      <c r="Q20" s="150"/>
    </row>
    <row r="21" spans="1:19" x14ac:dyDescent="0.2">
      <c r="A21" s="109"/>
      <c r="B21" s="86"/>
      <c r="C21" s="86"/>
      <c r="D21" s="10"/>
      <c r="E21" s="11"/>
      <c r="F21" s="11"/>
      <c r="G21" s="11"/>
      <c r="H21" s="11"/>
      <c r="I21" s="110"/>
      <c r="J21" s="110"/>
      <c r="K21" s="78"/>
      <c r="L21" s="78"/>
      <c r="M21" s="6"/>
      <c r="N21" s="6"/>
      <c r="O21" s="3"/>
      <c r="P21" s="111"/>
      <c r="R21" s="5"/>
      <c r="S21" s="3"/>
    </row>
    <row r="22" spans="1:19" x14ac:dyDescent="0.2">
      <c r="A22" s="109"/>
      <c r="B22" s="86"/>
      <c r="C22" s="86"/>
      <c r="D22" s="10"/>
      <c r="E22" s="11"/>
      <c r="F22" s="11"/>
      <c r="G22" s="11"/>
      <c r="H22" s="11"/>
      <c r="I22" s="110"/>
      <c r="J22" s="110"/>
      <c r="K22" s="78"/>
      <c r="L22" s="78"/>
      <c r="M22" s="6"/>
      <c r="N22" s="6"/>
      <c r="O22" s="3"/>
      <c r="P22" s="111"/>
      <c r="R22" s="5"/>
      <c r="S22" s="3"/>
    </row>
    <row r="23" spans="1:19" x14ac:dyDescent="0.2">
      <c r="A23" s="109"/>
      <c r="B23" s="86"/>
      <c r="C23" s="86"/>
      <c r="D23" s="10"/>
      <c r="E23" s="11"/>
      <c r="F23" s="11"/>
      <c r="G23" s="11"/>
      <c r="H23" s="11"/>
      <c r="I23" s="110"/>
      <c r="J23" s="110"/>
      <c r="K23" s="78"/>
      <c r="L23" s="78"/>
      <c r="M23" s="6"/>
      <c r="N23" s="6"/>
      <c r="O23" s="3"/>
      <c r="P23" s="111"/>
      <c r="R23" s="5"/>
      <c r="S23" s="3"/>
    </row>
    <row r="24" spans="1:19" ht="26.25" x14ac:dyDescent="0.2">
      <c r="A24" s="109"/>
      <c r="B24" s="86"/>
      <c r="C24" s="86"/>
      <c r="D24" s="10"/>
      <c r="E24" s="82" t="s">
        <v>25</v>
      </c>
      <c r="F24" s="11"/>
      <c r="G24" s="11"/>
      <c r="H24" s="11"/>
      <c r="I24" s="110"/>
      <c r="J24" s="110"/>
      <c r="K24" s="78"/>
      <c r="L24" s="78"/>
      <c r="M24" s="6"/>
      <c r="N24" s="6"/>
      <c r="O24" s="3"/>
      <c r="P24" s="111"/>
      <c r="R24" s="5"/>
      <c r="S24" s="3"/>
    </row>
    <row r="25" spans="1:19" ht="26.25" x14ac:dyDescent="0.2">
      <c r="A25" s="109"/>
      <c r="B25" s="86"/>
      <c r="C25" s="86"/>
      <c r="D25" s="10"/>
      <c r="E25" s="82"/>
      <c r="F25" s="11"/>
      <c r="G25" s="11"/>
      <c r="H25" s="11"/>
      <c r="I25" s="110"/>
      <c r="J25" s="110" t="s">
        <v>26</v>
      </c>
      <c r="K25" s="78"/>
      <c r="L25" s="78"/>
      <c r="M25" s="6"/>
      <c r="N25" s="6"/>
      <c r="O25" s="3"/>
      <c r="P25" s="111"/>
      <c r="R25" s="5"/>
      <c r="S25" s="3"/>
    </row>
    <row r="26" spans="1:19" ht="15.75" x14ac:dyDescent="0.25">
      <c r="A26" s="109"/>
      <c r="B26" s="86"/>
      <c r="C26" s="86"/>
      <c r="D26" s="10"/>
      <c r="E26" s="83" t="s">
        <v>1</v>
      </c>
      <c r="F26" s="11"/>
      <c r="G26" s="11"/>
      <c r="H26" s="11"/>
      <c r="I26" s="110"/>
      <c r="J26" s="110"/>
      <c r="K26" s="78"/>
      <c r="L26" s="78"/>
      <c r="M26" s="6"/>
      <c r="N26" s="6"/>
      <c r="O26" s="3"/>
      <c r="P26" s="111"/>
      <c r="R26" s="5"/>
      <c r="S26" s="3"/>
    </row>
    <row r="27" spans="1:19" ht="30.75" customHeight="1" x14ac:dyDescent="0.2">
      <c r="A27" s="109"/>
      <c r="B27" s="86"/>
      <c r="C27" s="86"/>
      <c r="D27" s="10"/>
      <c r="E27" s="123" t="s">
        <v>27</v>
      </c>
      <c r="F27" s="123"/>
      <c r="G27" s="123"/>
      <c r="H27" s="123"/>
      <c r="I27" s="123"/>
      <c r="J27" s="123"/>
      <c r="K27" s="123"/>
      <c r="L27" s="123"/>
      <c r="M27" s="123"/>
      <c r="N27" s="123"/>
      <c r="O27" s="123"/>
      <c r="P27" s="123"/>
      <c r="Q27" s="123"/>
      <c r="R27" s="123"/>
      <c r="S27" s="3"/>
    </row>
    <row r="28" spans="1:19" x14ac:dyDescent="0.2">
      <c r="A28" s="109"/>
      <c r="B28" s="86"/>
      <c r="C28" s="86"/>
      <c r="D28" s="10"/>
      <c r="E28" s="123"/>
      <c r="F28" s="123"/>
      <c r="G28" s="123"/>
      <c r="H28" s="123"/>
      <c r="I28" s="123"/>
      <c r="J28" s="123"/>
      <c r="K28" s="123"/>
      <c r="L28" s="123"/>
      <c r="M28" s="123"/>
      <c r="N28" s="123"/>
      <c r="O28" s="123"/>
      <c r="P28" s="123"/>
      <c r="Q28" s="123"/>
      <c r="R28" s="123"/>
      <c r="S28" s="3"/>
    </row>
    <row r="29" spans="1:19" ht="17.25" thickBot="1" x14ac:dyDescent="0.4">
      <c r="A29" s="109"/>
      <c r="B29" s="86"/>
      <c r="C29" s="86"/>
      <c r="D29" s="10"/>
      <c r="E29" s="12"/>
      <c r="F29" s="12"/>
      <c r="G29" s="12"/>
      <c r="H29" s="12"/>
      <c r="I29" s="12"/>
      <c r="J29" s="13"/>
      <c r="K29" s="13"/>
      <c r="L29" s="13"/>
      <c r="M29" s="6"/>
      <c r="N29" s="6"/>
      <c r="O29" s="3"/>
      <c r="P29" s="111"/>
      <c r="R29" s="5"/>
      <c r="S29" s="3"/>
    </row>
    <row r="30" spans="1:19" ht="21" thickBot="1" x14ac:dyDescent="0.35">
      <c r="A30" s="109"/>
      <c r="B30" s="86"/>
      <c r="C30" s="86"/>
      <c r="D30" s="145" t="s">
        <v>4</v>
      </c>
      <c r="E30" s="146"/>
      <c r="F30" s="146"/>
      <c r="G30" s="146"/>
      <c r="H30" s="146"/>
      <c r="I30" s="146"/>
      <c r="J30" s="146"/>
      <c r="K30" s="146"/>
      <c r="L30" s="146"/>
      <c r="M30" s="146"/>
      <c r="N30" s="146"/>
      <c r="O30" s="146"/>
      <c r="P30" s="146"/>
      <c r="Q30" s="146"/>
      <c r="R30" s="147"/>
      <c r="S30" s="3"/>
    </row>
    <row r="31" spans="1:19" ht="32.85" customHeight="1" thickBot="1" x14ac:dyDescent="0.25">
      <c r="D31" s="9"/>
      <c r="E31" s="151" t="s">
        <v>28</v>
      </c>
      <c r="F31" s="152"/>
      <c r="G31" s="152"/>
      <c r="H31" s="152"/>
      <c r="I31" s="152"/>
      <c r="J31" s="152"/>
      <c r="K31" s="152"/>
      <c r="L31" s="152"/>
      <c r="M31" s="152"/>
      <c r="N31" s="152"/>
      <c r="O31" s="152"/>
      <c r="P31" s="152"/>
      <c r="Q31" s="152"/>
      <c r="R31" s="153"/>
    </row>
    <row r="32" spans="1:19" ht="118.9" customHeight="1" thickBot="1" x14ac:dyDescent="0.25">
      <c r="D32" s="9"/>
      <c r="E32" s="37" t="s">
        <v>29</v>
      </c>
      <c r="F32" s="37" t="s">
        <v>30</v>
      </c>
      <c r="G32" s="38"/>
      <c r="H32" s="38"/>
      <c r="I32" s="38"/>
      <c r="J32" s="37" t="s">
        <v>31</v>
      </c>
      <c r="K32" s="37" t="s">
        <v>32</v>
      </c>
      <c r="L32" s="37" t="s">
        <v>33</v>
      </c>
      <c r="M32" s="37" t="s">
        <v>34</v>
      </c>
      <c r="N32" s="39" t="s">
        <v>16</v>
      </c>
      <c r="O32" s="112"/>
      <c r="P32" s="40" t="s">
        <v>17</v>
      </c>
      <c r="Q32" s="41" t="s">
        <v>35</v>
      </c>
      <c r="R32" s="41" t="s">
        <v>20</v>
      </c>
    </row>
    <row r="33" spans="1:18" ht="111" customHeight="1" thickBot="1" x14ac:dyDescent="0.25">
      <c r="D33" s="9"/>
      <c r="E33" s="76" t="s">
        <v>36</v>
      </c>
      <c r="F33" s="36">
        <v>1</v>
      </c>
      <c r="G33" s="33"/>
      <c r="H33" s="33"/>
      <c r="I33" s="34"/>
      <c r="J33" s="72">
        <f>IFERROR(INDEX('NIVEAU DE CCPD'!B12:F16,MATCH(E33,'NIVEAU DE CCPD'!A12:A16,0),MATCH(F33,'NIVEAU DE CCPD'!B11:F11,0)),"")</f>
        <v>3</v>
      </c>
      <c r="K33" s="66">
        <v>0.12</v>
      </c>
      <c r="L33" s="67">
        <v>0.06</v>
      </c>
      <c r="M33" s="69" cm="1">
        <f t="array" ref="M33">IF(K33=0,"Quantité du capital incorrecte",INDEX('Cote comb. cap.'!C6:P13,SUMPRODUCT((('Cote comb. cap.'!A6:A13&lt;Calcul!L33)*('Cote comb. cap.'!C19:C26&gt;=Calcul!L33)),ROW('Cote comb. cap.'!B19:B26)-18),SUMPRODUCT((('Cote comb. cap.'!H19:H32&lt;Calcul!K33)*('Cote comb. cap.'!I19:I32&gt;=Calcul!K33)),ROW('Cote comb. cap.'!H19:H32)-18)))</f>
        <v>9</v>
      </c>
      <c r="N33" s="113">
        <f>IFERROR(INDEX('NIVEAU DE CCPD'!B34:J108,MATCH(Calcul!M33,'NIVEAU DE CCPD'!A34:A108,0),MATCH(Calcul!J33,'NIVEAU DE CCPD'!B33:J33,0)),"")</f>
        <v>77.999999999999986</v>
      </c>
      <c r="P33" s="114">
        <f>IF(N33="","",IF(N33=0,2.25,IF(N33&gt;90,0.75,0.75*(1.75-(N33/90)*0.75))))</f>
        <v>0.82500000000000007</v>
      </c>
      <c r="Q33" s="35">
        <v>100000000</v>
      </c>
      <c r="R33" s="115">
        <f>IFERROR(P33*Q33/1000,"")</f>
        <v>82500</v>
      </c>
    </row>
    <row r="34" spans="1:18" ht="14.25" customHeight="1" x14ac:dyDescent="0.2">
      <c r="D34" s="4"/>
    </row>
    <row r="35" spans="1:18" ht="14.25" customHeight="1" x14ac:dyDescent="0.2">
      <c r="D35" s="4"/>
    </row>
    <row r="36" spans="1:18" ht="14.25" customHeight="1" x14ac:dyDescent="0.25">
      <c r="D36" s="4"/>
      <c r="E36" s="83" t="s">
        <v>37</v>
      </c>
    </row>
    <row r="37" spans="1:18" s="3" customFormat="1" x14ac:dyDescent="0.2">
      <c r="A37" s="78"/>
      <c r="B37" s="78"/>
      <c r="C37" s="78"/>
      <c r="E37" s="4" t="s">
        <v>38</v>
      </c>
      <c r="F37" s="4"/>
      <c r="G37" s="4"/>
      <c r="H37" s="4"/>
      <c r="K37" s="79"/>
      <c r="L37" s="79"/>
      <c r="M37" s="5"/>
      <c r="Q37" s="70"/>
    </row>
    <row r="38" spans="1:18" s="3" customFormat="1" ht="15" thickBot="1" x14ac:dyDescent="0.25">
      <c r="A38" s="78"/>
      <c r="B38" s="78"/>
      <c r="C38" s="78"/>
      <c r="E38" s="4"/>
      <c r="F38" s="4"/>
      <c r="G38" s="4"/>
      <c r="H38" s="4"/>
      <c r="K38" s="79"/>
      <c r="L38" s="79"/>
      <c r="M38" s="5"/>
      <c r="Q38" s="5"/>
    </row>
    <row r="39" spans="1:18" s="3" customFormat="1" ht="35.25" customHeight="1" thickBot="1" x14ac:dyDescent="0.25">
      <c r="A39" s="78"/>
      <c r="B39" s="78"/>
      <c r="C39" s="78"/>
      <c r="E39" s="4"/>
      <c r="F39" s="4"/>
      <c r="G39" s="4"/>
      <c r="H39" s="4"/>
      <c r="K39" s="79"/>
      <c r="L39" s="140" t="s">
        <v>39</v>
      </c>
      <c r="M39" s="141"/>
      <c r="N39" s="71">
        <f>MIN(P33,N17)</f>
        <v>0.82500000000000007</v>
      </c>
    </row>
    <row r="40" spans="1:18" s="3" customFormat="1" x14ac:dyDescent="0.2">
      <c r="A40" s="78"/>
      <c r="B40" s="78"/>
      <c r="C40" s="78"/>
      <c r="E40" s="4"/>
      <c r="F40" s="4"/>
      <c r="G40" s="4"/>
      <c r="H40" s="4"/>
      <c r="K40" s="79"/>
      <c r="L40" s="79"/>
      <c r="M40" s="88"/>
    </row>
    <row r="41" spans="1:18" s="3" customFormat="1" x14ac:dyDescent="0.2">
      <c r="A41" s="78"/>
      <c r="B41" s="78"/>
      <c r="C41" s="78"/>
      <c r="E41" s="4"/>
      <c r="F41" s="4"/>
      <c r="G41" s="4"/>
      <c r="H41" s="4"/>
      <c r="K41" s="79"/>
      <c r="L41" s="79"/>
      <c r="M41" s="5"/>
    </row>
    <row r="42" spans="1:18" s="3" customFormat="1" x14ac:dyDescent="0.2">
      <c r="A42" s="78"/>
      <c r="B42" s="78"/>
      <c r="C42" s="78"/>
      <c r="E42" s="4"/>
      <c r="F42" s="4"/>
      <c r="G42" s="4"/>
      <c r="H42" s="4"/>
      <c r="K42" s="79"/>
      <c r="L42" s="79"/>
      <c r="M42" s="5"/>
    </row>
    <row r="43" spans="1:18" s="3" customFormat="1" x14ac:dyDescent="0.2">
      <c r="A43" s="78"/>
      <c r="B43" s="78"/>
      <c r="C43" s="78"/>
      <c r="E43" s="4"/>
      <c r="F43" s="4"/>
      <c r="G43" s="4"/>
      <c r="H43" s="4"/>
      <c r="K43" s="79"/>
      <c r="L43" s="79"/>
      <c r="M43" s="5"/>
    </row>
    <row r="44" spans="1:18" s="3" customFormat="1" x14ac:dyDescent="0.2">
      <c r="A44" s="78"/>
      <c r="B44" s="78"/>
      <c r="C44" s="78"/>
      <c r="E44" s="4"/>
      <c r="F44" s="4"/>
      <c r="G44" s="4"/>
      <c r="H44" s="4"/>
      <c r="K44" s="79"/>
      <c r="L44" s="79"/>
      <c r="M44" s="5"/>
    </row>
    <row r="45" spans="1:18" s="3" customFormat="1" x14ac:dyDescent="0.2">
      <c r="A45" s="78"/>
      <c r="B45" s="78"/>
      <c r="C45" s="78"/>
      <c r="E45" s="4"/>
      <c r="F45" s="4"/>
      <c r="G45" s="4"/>
      <c r="H45" s="4"/>
      <c r="K45" s="79"/>
      <c r="L45" s="79"/>
      <c r="M45" s="5"/>
    </row>
    <row r="46" spans="1:18" s="3" customFormat="1" x14ac:dyDescent="0.2">
      <c r="A46" s="78"/>
      <c r="B46" s="78"/>
      <c r="C46" s="78"/>
      <c r="E46" s="4"/>
      <c r="F46" s="4"/>
      <c r="G46" s="4"/>
      <c r="H46" s="4"/>
      <c r="K46" s="79"/>
      <c r="L46" s="79"/>
      <c r="M46" s="5"/>
    </row>
    <row r="47" spans="1:18" s="3" customFormat="1" x14ac:dyDescent="0.2">
      <c r="A47" s="78"/>
      <c r="B47" s="78"/>
      <c r="C47" s="78"/>
      <c r="E47" s="4"/>
      <c r="F47" s="4"/>
      <c r="G47" s="4"/>
      <c r="H47" s="4"/>
      <c r="K47" s="79"/>
      <c r="L47" s="79"/>
      <c r="M47" s="5"/>
    </row>
    <row r="48" spans="1:18" s="3" customFormat="1" x14ac:dyDescent="0.2">
      <c r="A48" s="78"/>
      <c r="B48" s="78"/>
      <c r="C48" s="78"/>
      <c r="E48" s="4"/>
      <c r="F48" s="4"/>
      <c r="G48" s="4"/>
      <c r="H48" s="4"/>
      <c r="K48" s="79"/>
      <c r="L48" s="79"/>
      <c r="M48" s="5"/>
    </row>
    <row r="49" spans="1:19" s="3" customFormat="1" x14ac:dyDescent="0.2">
      <c r="A49" s="78"/>
      <c r="B49" s="78"/>
      <c r="C49" s="78"/>
      <c r="E49" s="4"/>
      <c r="F49" s="4"/>
      <c r="G49" s="4"/>
      <c r="H49" s="4"/>
      <c r="K49" s="79"/>
      <c r="L49" s="79"/>
      <c r="M49" s="5"/>
      <c r="N49" s="79"/>
      <c r="O49" s="79"/>
      <c r="P49" s="79"/>
      <c r="Q49" s="79"/>
      <c r="R49" s="79"/>
    </row>
    <row r="50" spans="1:19" s="3" customFormat="1" x14ac:dyDescent="0.2">
      <c r="A50" s="78"/>
      <c r="B50" s="78"/>
      <c r="C50" s="78"/>
      <c r="E50" s="4"/>
      <c r="F50" s="4"/>
      <c r="G50" s="4"/>
      <c r="H50" s="4"/>
      <c r="K50" s="79"/>
      <c r="L50" s="79"/>
      <c r="M50" s="5"/>
      <c r="N50" s="79"/>
      <c r="O50" s="79"/>
      <c r="P50" s="79"/>
      <c r="Q50" s="79"/>
      <c r="R50" s="79"/>
    </row>
    <row r="51" spans="1:19" s="3" customFormat="1" x14ac:dyDescent="0.2">
      <c r="A51" s="78"/>
      <c r="B51" s="78"/>
      <c r="C51" s="78"/>
      <c r="E51" s="4"/>
      <c r="F51" s="4"/>
      <c r="G51" s="4"/>
      <c r="H51" s="4"/>
      <c r="K51" s="79"/>
      <c r="L51" s="79"/>
      <c r="M51" s="5"/>
      <c r="N51" s="79"/>
      <c r="O51" s="79"/>
      <c r="P51" s="79"/>
      <c r="Q51" s="79"/>
      <c r="R51" s="79"/>
    </row>
    <row r="59" spans="1:19" s="3" customFormat="1" x14ac:dyDescent="0.2">
      <c r="A59" s="78"/>
      <c r="B59" s="78"/>
      <c r="C59" s="78"/>
      <c r="E59" s="4"/>
      <c r="F59" s="4"/>
      <c r="G59" s="4"/>
      <c r="H59" s="4"/>
      <c r="K59" s="79"/>
      <c r="L59" s="79"/>
      <c r="M59" s="5"/>
      <c r="N59" s="79"/>
      <c r="O59" s="79"/>
      <c r="P59" s="79"/>
      <c r="Q59" s="79"/>
      <c r="R59" s="79"/>
      <c r="S59" s="79"/>
    </row>
    <row r="60" spans="1:19" s="3" customFormat="1" x14ac:dyDescent="0.2">
      <c r="A60" s="78"/>
      <c r="B60" s="78"/>
      <c r="C60" s="78"/>
      <c r="E60" s="4"/>
      <c r="F60" s="4"/>
      <c r="G60" s="4"/>
      <c r="H60" s="4"/>
      <c r="K60" s="79"/>
      <c r="L60" s="79"/>
      <c r="M60" s="5"/>
      <c r="N60" s="79"/>
      <c r="O60" s="79"/>
      <c r="P60" s="79"/>
      <c r="Q60" s="79"/>
      <c r="R60" s="79"/>
      <c r="S60" s="79"/>
    </row>
    <row r="61" spans="1:19" s="3" customFormat="1" x14ac:dyDescent="0.2">
      <c r="A61" s="78"/>
      <c r="B61" s="78"/>
      <c r="C61" s="78"/>
      <c r="E61" s="4"/>
      <c r="F61" s="4"/>
      <c r="G61" s="4"/>
      <c r="H61" s="4"/>
      <c r="K61" s="79"/>
      <c r="L61" s="79"/>
      <c r="M61" s="5"/>
      <c r="N61" s="79"/>
      <c r="O61" s="79"/>
      <c r="P61" s="79"/>
      <c r="Q61" s="79"/>
      <c r="R61" s="79"/>
      <c r="S61" s="79"/>
    </row>
    <row r="62" spans="1:19" s="3" customFormat="1" x14ac:dyDescent="0.2">
      <c r="A62" s="78"/>
      <c r="B62" s="78"/>
      <c r="C62" s="78"/>
      <c r="E62" s="4"/>
      <c r="F62" s="4"/>
      <c r="G62" s="4"/>
      <c r="H62" s="4"/>
      <c r="K62" s="79"/>
      <c r="L62" s="79"/>
      <c r="M62" s="5"/>
      <c r="N62" s="79"/>
      <c r="O62" s="79"/>
      <c r="P62" s="79"/>
      <c r="Q62" s="79"/>
      <c r="R62" s="79"/>
      <c r="S62" s="79"/>
    </row>
    <row r="63" spans="1:19" s="3" customFormat="1" x14ac:dyDescent="0.2">
      <c r="A63" s="78"/>
      <c r="B63" s="78"/>
      <c r="C63" s="78"/>
      <c r="E63" s="4"/>
      <c r="F63" s="4"/>
      <c r="G63" s="4"/>
      <c r="H63" s="4"/>
      <c r="K63" s="79"/>
      <c r="L63" s="79"/>
      <c r="M63" s="5"/>
      <c r="N63" s="79"/>
      <c r="O63" s="79"/>
      <c r="P63" s="79"/>
      <c r="Q63" s="79"/>
      <c r="R63" s="79"/>
      <c r="S63" s="79"/>
    </row>
    <row r="64" spans="1:19" s="3" customFormat="1" x14ac:dyDescent="0.2">
      <c r="A64" s="78"/>
      <c r="B64" s="78"/>
      <c r="C64" s="78"/>
      <c r="E64" s="4"/>
      <c r="F64" s="4"/>
      <c r="G64" s="4"/>
      <c r="H64" s="4"/>
      <c r="K64" s="79"/>
      <c r="L64" s="79"/>
      <c r="M64" s="5"/>
      <c r="N64" s="79"/>
      <c r="O64" s="79"/>
      <c r="P64" s="79"/>
      <c r="Q64" s="79"/>
      <c r="R64" s="79"/>
      <c r="S64" s="79"/>
    </row>
    <row r="65" spans="1:19" s="3" customFormat="1" x14ac:dyDescent="0.2">
      <c r="A65" s="78"/>
      <c r="B65" s="78"/>
      <c r="C65" s="78"/>
      <c r="E65" s="4"/>
      <c r="F65" s="4"/>
      <c r="G65" s="4"/>
      <c r="H65" s="4"/>
      <c r="K65" s="79"/>
      <c r="L65" s="79"/>
      <c r="M65" s="5"/>
      <c r="N65" s="79"/>
      <c r="O65" s="79"/>
      <c r="P65" s="79"/>
      <c r="Q65" s="79"/>
      <c r="R65" s="79"/>
      <c r="S65" s="79"/>
    </row>
    <row r="66" spans="1:19" s="3" customFormat="1" x14ac:dyDescent="0.2">
      <c r="A66" s="78"/>
      <c r="B66" s="78"/>
      <c r="C66" s="78"/>
      <c r="E66" s="4"/>
      <c r="F66" s="4"/>
      <c r="G66" s="4"/>
      <c r="H66" s="4"/>
      <c r="K66" s="79"/>
      <c r="L66" s="79"/>
      <c r="M66" s="5"/>
      <c r="N66" s="79"/>
      <c r="O66" s="79"/>
      <c r="P66" s="79"/>
      <c r="Q66" s="79"/>
      <c r="R66" s="79"/>
      <c r="S66" s="79"/>
    </row>
    <row r="67" spans="1:19" s="3" customFormat="1" x14ac:dyDescent="0.2">
      <c r="A67" s="78"/>
      <c r="B67" s="78"/>
      <c r="C67" s="78"/>
      <c r="E67" s="4"/>
      <c r="F67" s="4"/>
      <c r="G67" s="4"/>
      <c r="H67" s="4"/>
      <c r="K67" s="79"/>
      <c r="L67" s="79"/>
      <c r="M67" s="5"/>
      <c r="N67" s="79"/>
      <c r="O67" s="79"/>
      <c r="P67" s="79"/>
      <c r="Q67" s="79"/>
      <c r="R67" s="79"/>
      <c r="S67" s="79"/>
    </row>
    <row r="68" spans="1:19" s="3" customFormat="1" x14ac:dyDescent="0.2">
      <c r="A68" s="78"/>
      <c r="B68" s="78"/>
      <c r="C68" s="78"/>
      <c r="E68" s="4"/>
      <c r="F68" s="4"/>
      <c r="G68" s="4"/>
      <c r="H68" s="4"/>
      <c r="K68" s="79"/>
      <c r="L68" s="79"/>
      <c r="M68" s="5"/>
      <c r="N68" s="79"/>
      <c r="O68" s="79"/>
      <c r="P68" s="79"/>
      <c r="Q68" s="79"/>
      <c r="R68" s="79"/>
      <c r="S68" s="79"/>
    </row>
    <row r="69" spans="1:19" s="3" customFormat="1" x14ac:dyDescent="0.2">
      <c r="A69" s="78"/>
      <c r="B69" s="78"/>
      <c r="C69" s="78"/>
      <c r="E69" s="4"/>
      <c r="F69" s="4"/>
      <c r="G69" s="4"/>
      <c r="H69" s="4"/>
      <c r="K69" s="79"/>
      <c r="L69" s="79"/>
      <c r="M69" s="5"/>
      <c r="N69" s="79"/>
      <c r="O69" s="79"/>
      <c r="P69" s="79"/>
      <c r="Q69" s="79"/>
      <c r="R69" s="79"/>
      <c r="S69" s="79"/>
    </row>
    <row r="70" spans="1:19" s="3" customFormat="1" x14ac:dyDescent="0.2">
      <c r="A70" s="78"/>
      <c r="B70" s="78"/>
      <c r="C70" s="78"/>
      <c r="E70" s="4"/>
      <c r="F70" s="4"/>
      <c r="G70" s="4"/>
      <c r="H70" s="4"/>
      <c r="K70" s="79"/>
      <c r="L70" s="79"/>
      <c r="M70" s="5"/>
      <c r="N70" s="79"/>
      <c r="O70" s="79"/>
      <c r="P70" s="79"/>
      <c r="Q70" s="79"/>
      <c r="R70" s="79"/>
      <c r="S70" s="79"/>
    </row>
    <row r="71" spans="1:19" s="3" customFormat="1" x14ac:dyDescent="0.2">
      <c r="A71" s="78"/>
      <c r="B71" s="78"/>
      <c r="C71" s="78"/>
      <c r="E71" s="4"/>
      <c r="F71" s="4"/>
      <c r="G71" s="4"/>
      <c r="H71" s="4"/>
      <c r="K71" s="79"/>
      <c r="L71" s="79"/>
      <c r="M71" s="5"/>
      <c r="N71" s="79"/>
      <c r="O71" s="79"/>
      <c r="P71" s="79"/>
      <c r="Q71" s="79"/>
      <c r="R71" s="79"/>
      <c r="S71" s="79"/>
    </row>
    <row r="72" spans="1:19" s="3" customFormat="1" x14ac:dyDescent="0.2">
      <c r="A72" s="78"/>
      <c r="B72" s="78"/>
      <c r="C72" s="78"/>
      <c r="E72" s="4"/>
      <c r="F72" s="4"/>
      <c r="G72" s="4"/>
      <c r="H72" s="4"/>
      <c r="K72" s="79"/>
      <c r="L72" s="79"/>
      <c r="M72" s="5"/>
      <c r="N72" s="79"/>
      <c r="O72" s="79"/>
      <c r="P72" s="79"/>
      <c r="Q72" s="79"/>
      <c r="R72" s="79"/>
      <c r="S72" s="79"/>
    </row>
    <row r="73" spans="1:19" s="3" customFormat="1" x14ac:dyDescent="0.2">
      <c r="A73" s="78"/>
      <c r="B73" s="78"/>
      <c r="C73" s="78"/>
      <c r="E73" s="4"/>
      <c r="F73" s="4"/>
      <c r="G73" s="4"/>
      <c r="H73" s="4"/>
      <c r="K73" s="79"/>
      <c r="L73" s="79"/>
      <c r="M73" s="5"/>
      <c r="N73" s="79"/>
      <c r="O73" s="79"/>
      <c r="P73" s="79"/>
      <c r="Q73" s="79"/>
      <c r="R73" s="79"/>
      <c r="S73" s="79"/>
    </row>
    <row r="74" spans="1:19" s="3" customFormat="1" x14ac:dyDescent="0.2">
      <c r="A74" s="78"/>
      <c r="B74" s="78"/>
      <c r="C74" s="78"/>
      <c r="E74" s="4"/>
      <c r="F74" s="4"/>
      <c r="G74" s="4"/>
      <c r="H74" s="4"/>
      <c r="K74" s="79"/>
      <c r="L74" s="79"/>
      <c r="M74" s="5"/>
      <c r="N74" s="79"/>
      <c r="O74" s="79"/>
      <c r="P74" s="79"/>
      <c r="Q74" s="79"/>
      <c r="R74" s="79"/>
      <c r="S74" s="79"/>
    </row>
    <row r="75" spans="1:19" s="3" customFormat="1" x14ac:dyDescent="0.2">
      <c r="A75" s="78"/>
      <c r="B75" s="78"/>
      <c r="C75" s="78"/>
      <c r="E75" s="4"/>
      <c r="F75" s="4"/>
      <c r="G75" s="4"/>
      <c r="H75" s="4"/>
      <c r="K75" s="79"/>
      <c r="L75" s="79"/>
      <c r="M75" s="5"/>
      <c r="N75" s="79"/>
      <c r="O75" s="79"/>
      <c r="P75" s="79"/>
      <c r="Q75" s="79"/>
      <c r="R75" s="79"/>
      <c r="S75" s="79"/>
    </row>
    <row r="76" spans="1:19" s="3" customFormat="1" x14ac:dyDescent="0.2">
      <c r="A76" s="78"/>
      <c r="B76" s="78"/>
      <c r="C76" s="78"/>
      <c r="E76" s="4"/>
      <c r="F76" s="4"/>
      <c r="G76" s="4"/>
      <c r="H76" s="4"/>
      <c r="K76" s="79"/>
      <c r="L76" s="79"/>
      <c r="M76" s="5"/>
      <c r="N76" s="79"/>
      <c r="O76" s="79"/>
      <c r="P76" s="79"/>
      <c r="Q76" s="79"/>
      <c r="R76" s="79"/>
      <c r="S76" s="79"/>
    </row>
    <row r="77" spans="1:19" s="3" customFormat="1" x14ac:dyDescent="0.2">
      <c r="A77" s="78"/>
      <c r="B77" s="78"/>
      <c r="C77" s="78"/>
      <c r="E77" s="4"/>
      <c r="F77" s="4"/>
      <c r="G77" s="4"/>
      <c r="H77" s="4"/>
      <c r="K77" s="79"/>
      <c r="L77" s="79"/>
      <c r="M77" s="5"/>
      <c r="N77" s="79"/>
      <c r="O77" s="79"/>
      <c r="P77" s="79"/>
      <c r="Q77" s="79"/>
      <c r="R77" s="79"/>
      <c r="S77" s="79"/>
    </row>
    <row r="78" spans="1:19" s="3" customFormat="1" x14ac:dyDescent="0.2">
      <c r="A78" s="78"/>
      <c r="B78" s="78"/>
      <c r="C78" s="78"/>
      <c r="E78" s="4"/>
      <c r="F78" s="4"/>
      <c r="G78" s="4"/>
      <c r="H78" s="4"/>
      <c r="K78" s="79"/>
      <c r="L78" s="79"/>
      <c r="M78" s="5"/>
      <c r="N78" s="79"/>
      <c r="O78" s="79"/>
      <c r="P78" s="79"/>
      <c r="Q78" s="79"/>
      <c r="R78" s="79"/>
      <c r="S78" s="79"/>
    </row>
    <row r="79" spans="1:19" s="3" customFormat="1" x14ac:dyDescent="0.2">
      <c r="A79" s="78"/>
      <c r="B79" s="78"/>
      <c r="C79" s="78"/>
      <c r="E79" s="4"/>
      <c r="F79" s="4"/>
      <c r="G79" s="4"/>
      <c r="H79" s="4"/>
      <c r="K79" s="79"/>
      <c r="L79" s="79"/>
      <c r="M79" s="5"/>
      <c r="N79" s="79"/>
      <c r="O79" s="79"/>
      <c r="P79" s="79"/>
      <c r="Q79" s="79"/>
      <c r="R79" s="79"/>
      <c r="S79" s="79"/>
    </row>
    <row r="80" spans="1:19" s="3" customFormat="1" x14ac:dyDescent="0.2">
      <c r="A80" s="78"/>
      <c r="B80" s="78"/>
      <c r="C80" s="78"/>
      <c r="E80" s="4"/>
      <c r="F80" s="4"/>
      <c r="G80" s="4"/>
      <c r="H80" s="4"/>
      <c r="K80" s="79"/>
      <c r="L80" s="79"/>
      <c r="M80" s="5"/>
      <c r="N80" s="79"/>
      <c r="O80" s="79"/>
      <c r="P80" s="79"/>
      <c r="Q80" s="79"/>
      <c r="R80" s="79"/>
      <c r="S80" s="79"/>
    </row>
    <row r="81" spans="1:19" s="3" customFormat="1" x14ac:dyDescent="0.2">
      <c r="A81" s="78"/>
      <c r="B81" s="78"/>
      <c r="C81" s="78"/>
      <c r="E81" s="4"/>
      <c r="F81" s="4"/>
      <c r="G81" s="4"/>
      <c r="H81" s="4"/>
      <c r="K81" s="79"/>
      <c r="L81" s="79"/>
      <c r="M81" s="5"/>
      <c r="N81" s="79"/>
      <c r="O81" s="79"/>
      <c r="P81" s="79"/>
      <c r="Q81" s="79"/>
      <c r="R81" s="79"/>
      <c r="S81" s="79"/>
    </row>
    <row r="82" spans="1:19" s="3" customFormat="1" x14ac:dyDescent="0.2">
      <c r="A82" s="78"/>
      <c r="B82" s="78"/>
      <c r="C82" s="78"/>
      <c r="E82" s="4"/>
      <c r="F82" s="4"/>
      <c r="G82" s="4"/>
      <c r="H82" s="4"/>
      <c r="K82" s="79"/>
      <c r="L82" s="79"/>
      <c r="M82" s="5"/>
      <c r="N82" s="79"/>
      <c r="O82" s="79"/>
      <c r="P82" s="79"/>
      <c r="Q82" s="79"/>
      <c r="R82" s="79"/>
      <c r="S82" s="79"/>
    </row>
    <row r="83" spans="1:19" s="3" customFormat="1" x14ac:dyDescent="0.2">
      <c r="A83" s="78"/>
      <c r="B83" s="78"/>
      <c r="C83" s="78"/>
      <c r="E83" s="4"/>
      <c r="F83" s="4"/>
      <c r="G83" s="4"/>
      <c r="H83" s="4"/>
      <c r="K83" s="79"/>
      <c r="L83" s="79"/>
      <c r="M83" s="5"/>
      <c r="N83" s="79"/>
      <c r="O83" s="79"/>
      <c r="P83" s="79"/>
      <c r="Q83" s="79"/>
      <c r="R83" s="79"/>
      <c r="S83" s="79"/>
    </row>
    <row r="84" spans="1:19" s="3" customFormat="1" x14ac:dyDescent="0.2">
      <c r="A84" s="78"/>
      <c r="B84" s="78"/>
      <c r="C84" s="78"/>
      <c r="E84" s="4"/>
      <c r="F84" s="4"/>
      <c r="G84" s="4"/>
      <c r="H84" s="4"/>
      <c r="K84" s="79"/>
      <c r="L84" s="79"/>
      <c r="M84" s="5"/>
      <c r="N84" s="79"/>
      <c r="O84" s="79"/>
      <c r="P84" s="79"/>
      <c r="Q84" s="79"/>
      <c r="R84" s="79"/>
      <c r="S84" s="79"/>
    </row>
    <row r="85" spans="1:19" s="3" customFormat="1" x14ac:dyDescent="0.2">
      <c r="A85" s="78"/>
      <c r="B85" s="78"/>
      <c r="C85" s="78"/>
      <c r="E85" s="4"/>
      <c r="F85" s="4"/>
      <c r="G85" s="4"/>
      <c r="H85" s="4"/>
      <c r="K85" s="79"/>
      <c r="L85" s="79"/>
      <c r="M85" s="5"/>
      <c r="N85" s="79"/>
      <c r="O85" s="79"/>
      <c r="P85" s="79"/>
      <c r="Q85" s="79"/>
      <c r="R85" s="79"/>
      <c r="S85" s="79"/>
    </row>
    <row r="86" spans="1:19" s="3" customFormat="1" x14ac:dyDescent="0.2">
      <c r="A86" s="78"/>
      <c r="B86" s="78"/>
      <c r="C86" s="78"/>
      <c r="E86" s="4"/>
      <c r="F86" s="4"/>
      <c r="G86" s="4"/>
      <c r="H86" s="4"/>
      <c r="K86" s="79"/>
      <c r="L86" s="79"/>
      <c r="M86" s="5"/>
      <c r="N86" s="79"/>
      <c r="O86" s="79"/>
      <c r="P86" s="79"/>
      <c r="Q86" s="79"/>
      <c r="R86" s="79"/>
      <c r="S86" s="79"/>
    </row>
    <row r="87" spans="1:19" s="3" customFormat="1" x14ac:dyDescent="0.2">
      <c r="A87" s="78"/>
      <c r="B87" s="78"/>
      <c r="C87" s="78"/>
      <c r="E87" s="4"/>
      <c r="F87" s="4"/>
      <c r="G87" s="4"/>
      <c r="H87" s="4"/>
      <c r="K87" s="79"/>
      <c r="L87" s="79"/>
      <c r="M87" s="5"/>
      <c r="N87" s="79"/>
      <c r="O87" s="79"/>
      <c r="P87" s="79"/>
      <c r="Q87" s="79"/>
      <c r="R87" s="79"/>
      <c r="S87" s="79"/>
    </row>
    <row r="88" spans="1:19" s="3" customFormat="1" x14ac:dyDescent="0.2">
      <c r="A88" s="78"/>
      <c r="B88" s="78"/>
      <c r="C88" s="78"/>
      <c r="E88" s="4"/>
      <c r="F88" s="4"/>
      <c r="G88" s="4"/>
      <c r="H88" s="4"/>
      <c r="K88" s="79"/>
      <c r="L88" s="79"/>
      <c r="M88" s="5"/>
      <c r="N88" s="79"/>
      <c r="O88" s="79"/>
      <c r="P88" s="79"/>
      <c r="Q88" s="79"/>
      <c r="R88" s="79"/>
      <c r="S88" s="79"/>
    </row>
    <row r="89" spans="1:19" s="3" customFormat="1" x14ac:dyDescent="0.2">
      <c r="A89" s="78"/>
      <c r="B89" s="78"/>
      <c r="C89" s="78"/>
      <c r="E89" s="4"/>
      <c r="F89" s="4"/>
      <c r="G89" s="4"/>
      <c r="H89" s="4"/>
      <c r="K89" s="79"/>
      <c r="L89" s="79"/>
      <c r="M89" s="5"/>
      <c r="N89" s="79"/>
      <c r="O89" s="79"/>
      <c r="P89" s="79"/>
      <c r="Q89" s="79"/>
      <c r="R89" s="79"/>
      <c r="S89" s="79"/>
    </row>
    <row r="90" spans="1:19" s="3" customFormat="1" x14ac:dyDescent="0.2">
      <c r="A90" s="78"/>
      <c r="B90" s="78"/>
      <c r="C90" s="78"/>
      <c r="E90" s="4"/>
      <c r="F90" s="4"/>
      <c r="G90" s="4"/>
      <c r="H90" s="4"/>
      <c r="K90" s="79"/>
      <c r="L90" s="79"/>
      <c r="M90" s="5"/>
      <c r="N90" s="79"/>
      <c r="O90" s="79"/>
      <c r="P90" s="79"/>
      <c r="Q90" s="79"/>
      <c r="R90" s="79"/>
      <c r="S90" s="79"/>
    </row>
    <row r="91" spans="1:19" s="3" customFormat="1" x14ac:dyDescent="0.2">
      <c r="A91" s="78"/>
      <c r="B91" s="78"/>
      <c r="C91" s="78"/>
      <c r="E91" s="4"/>
      <c r="F91" s="4"/>
      <c r="G91" s="4"/>
      <c r="H91" s="4"/>
      <c r="K91" s="79"/>
      <c r="L91" s="79"/>
      <c r="M91" s="5"/>
      <c r="N91" s="79"/>
      <c r="O91" s="79"/>
      <c r="P91" s="79"/>
      <c r="Q91" s="79"/>
      <c r="R91" s="79"/>
      <c r="S91" s="79"/>
    </row>
    <row r="92" spans="1:19" s="3" customFormat="1" x14ac:dyDescent="0.2">
      <c r="A92" s="78"/>
      <c r="B92" s="78"/>
      <c r="C92" s="78"/>
      <c r="E92" s="4"/>
      <c r="F92" s="4"/>
      <c r="G92" s="4"/>
      <c r="H92" s="4"/>
      <c r="K92" s="79"/>
      <c r="L92" s="79"/>
      <c r="M92" s="5"/>
      <c r="N92" s="79"/>
      <c r="O92" s="79"/>
      <c r="P92" s="79"/>
      <c r="Q92" s="79"/>
      <c r="R92" s="79"/>
      <c r="S92" s="79"/>
    </row>
    <row r="93" spans="1:19" s="3" customFormat="1" x14ac:dyDescent="0.2">
      <c r="A93" s="78"/>
      <c r="B93" s="78"/>
      <c r="C93" s="78"/>
      <c r="E93" s="4"/>
      <c r="F93" s="4"/>
      <c r="G93" s="4"/>
      <c r="H93" s="4"/>
      <c r="K93" s="79"/>
      <c r="L93" s="79"/>
      <c r="M93" s="5"/>
      <c r="N93" s="79"/>
      <c r="O93" s="79"/>
      <c r="P93" s="79"/>
      <c r="Q93" s="79"/>
      <c r="R93" s="79"/>
      <c r="S93" s="79"/>
    </row>
    <row r="94" spans="1:19" s="3" customFormat="1" x14ac:dyDescent="0.2">
      <c r="A94" s="78"/>
      <c r="B94" s="78"/>
      <c r="C94" s="78"/>
      <c r="E94" s="4"/>
      <c r="F94" s="4"/>
      <c r="G94" s="4"/>
      <c r="H94" s="4"/>
      <c r="K94" s="79"/>
      <c r="L94" s="79"/>
      <c r="M94" s="5"/>
      <c r="N94" s="79"/>
      <c r="O94" s="79"/>
      <c r="P94" s="79"/>
      <c r="Q94" s="79"/>
      <c r="R94" s="79"/>
      <c r="S94" s="79"/>
    </row>
    <row r="95" spans="1:19" s="3" customFormat="1" x14ac:dyDescent="0.2">
      <c r="A95" s="78"/>
      <c r="B95" s="78"/>
      <c r="C95" s="78"/>
      <c r="E95" s="4"/>
      <c r="F95" s="4"/>
      <c r="G95" s="4"/>
      <c r="H95" s="4"/>
      <c r="K95" s="79"/>
      <c r="L95" s="79"/>
      <c r="M95" s="5"/>
      <c r="N95" s="79"/>
      <c r="O95" s="79"/>
      <c r="P95" s="79"/>
      <c r="Q95" s="79"/>
      <c r="R95" s="79"/>
      <c r="S95" s="79"/>
    </row>
    <row r="96" spans="1:19" s="3" customFormat="1" x14ac:dyDescent="0.2">
      <c r="A96" s="78"/>
      <c r="B96" s="78"/>
      <c r="C96" s="78"/>
      <c r="E96" s="4"/>
      <c r="F96" s="4"/>
      <c r="G96" s="4"/>
      <c r="H96" s="4"/>
      <c r="K96" s="79"/>
      <c r="L96" s="79"/>
      <c r="M96" s="5"/>
      <c r="N96" s="79"/>
      <c r="O96" s="79"/>
      <c r="P96" s="79"/>
      <c r="Q96" s="79"/>
      <c r="R96" s="79"/>
      <c r="S96" s="79"/>
    </row>
    <row r="97" spans="1:19" s="3" customFormat="1" x14ac:dyDescent="0.2">
      <c r="A97" s="78"/>
      <c r="B97" s="78"/>
      <c r="C97" s="78"/>
      <c r="E97" s="4"/>
      <c r="F97" s="4"/>
      <c r="G97" s="4"/>
      <c r="H97" s="4"/>
      <c r="K97" s="79"/>
      <c r="L97" s="79"/>
      <c r="M97" s="5"/>
      <c r="N97" s="79"/>
      <c r="O97" s="79"/>
      <c r="P97" s="79"/>
      <c r="Q97" s="79"/>
      <c r="R97" s="79"/>
      <c r="S97" s="79"/>
    </row>
    <row r="98" spans="1:19" s="3" customFormat="1" x14ac:dyDescent="0.2">
      <c r="A98" s="78"/>
      <c r="B98" s="78"/>
      <c r="C98" s="78"/>
      <c r="E98" s="4"/>
      <c r="F98" s="4"/>
      <c r="G98" s="4"/>
      <c r="H98" s="4"/>
      <c r="K98" s="79"/>
      <c r="L98" s="79"/>
      <c r="M98" s="5"/>
      <c r="N98" s="79"/>
      <c r="O98" s="79"/>
      <c r="P98" s="79"/>
      <c r="Q98" s="79"/>
      <c r="R98" s="79"/>
      <c r="S98" s="79"/>
    </row>
    <row r="99" spans="1:19" s="3" customFormat="1" x14ac:dyDescent="0.2">
      <c r="A99" s="78"/>
      <c r="B99" s="78"/>
      <c r="C99" s="78"/>
      <c r="E99" s="4"/>
      <c r="F99" s="4"/>
      <c r="G99" s="4"/>
      <c r="H99" s="4"/>
      <c r="K99" s="79"/>
      <c r="L99" s="79"/>
      <c r="M99" s="5"/>
      <c r="N99" s="79"/>
      <c r="O99" s="79"/>
      <c r="P99" s="79"/>
      <c r="Q99" s="79"/>
      <c r="R99" s="79"/>
      <c r="S99" s="79"/>
    </row>
    <row r="100" spans="1:19" s="3" customFormat="1" x14ac:dyDescent="0.2">
      <c r="A100" s="78"/>
      <c r="B100" s="78"/>
      <c r="C100" s="78"/>
      <c r="E100" s="4"/>
      <c r="F100" s="4"/>
      <c r="G100" s="4"/>
      <c r="H100" s="4"/>
      <c r="K100" s="79"/>
      <c r="L100" s="79"/>
      <c r="M100" s="5"/>
      <c r="N100" s="79"/>
      <c r="O100" s="79"/>
      <c r="P100" s="79"/>
      <c r="Q100" s="79"/>
      <c r="R100" s="79"/>
      <c r="S100" s="79"/>
    </row>
    <row r="101" spans="1:19" s="3" customFormat="1" x14ac:dyDescent="0.2">
      <c r="A101" s="78"/>
      <c r="B101" s="78"/>
      <c r="C101" s="78"/>
      <c r="E101" s="4"/>
      <c r="F101" s="4"/>
      <c r="G101" s="4"/>
      <c r="H101" s="4"/>
      <c r="K101" s="79"/>
      <c r="L101" s="79"/>
      <c r="M101" s="5"/>
      <c r="N101" s="79"/>
      <c r="O101" s="79"/>
      <c r="P101" s="79"/>
      <c r="Q101" s="79"/>
      <c r="R101" s="79"/>
      <c r="S101" s="79"/>
    </row>
    <row r="102" spans="1:19" s="3" customFormat="1" x14ac:dyDescent="0.2">
      <c r="A102" s="78"/>
      <c r="B102" s="78"/>
      <c r="C102" s="78"/>
      <c r="E102" s="4"/>
      <c r="F102" s="4"/>
      <c r="G102" s="4"/>
      <c r="H102" s="4"/>
      <c r="K102" s="79"/>
      <c r="L102" s="79"/>
      <c r="M102" s="5"/>
      <c r="N102" s="79"/>
      <c r="O102" s="79"/>
      <c r="P102" s="79"/>
      <c r="Q102" s="79"/>
      <c r="R102" s="79"/>
      <c r="S102" s="79"/>
    </row>
    <row r="103" spans="1:19" s="3" customFormat="1" x14ac:dyDescent="0.2">
      <c r="A103" s="78"/>
      <c r="B103" s="78"/>
      <c r="C103" s="78"/>
      <c r="E103" s="4"/>
      <c r="F103" s="4"/>
      <c r="G103" s="4"/>
      <c r="H103" s="4"/>
      <c r="K103" s="79"/>
      <c r="L103" s="79"/>
      <c r="M103" s="5"/>
      <c r="N103" s="79"/>
      <c r="O103" s="79"/>
      <c r="P103" s="79"/>
      <c r="Q103" s="79"/>
      <c r="R103" s="79"/>
      <c r="S103" s="79"/>
    </row>
    <row r="104" spans="1:19" s="3" customFormat="1" x14ac:dyDescent="0.2">
      <c r="A104" s="78"/>
      <c r="B104" s="78"/>
      <c r="C104" s="78"/>
      <c r="E104" s="4"/>
      <c r="F104" s="4"/>
      <c r="G104" s="4"/>
      <c r="H104" s="4"/>
      <c r="K104" s="79"/>
      <c r="L104" s="79"/>
      <c r="M104" s="5"/>
      <c r="N104" s="79"/>
      <c r="O104" s="79"/>
      <c r="P104" s="79"/>
      <c r="Q104" s="79"/>
      <c r="R104" s="79"/>
      <c r="S104" s="79"/>
    </row>
    <row r="105" spans="1:19" s="3" customFormat="1" x14ac:dyDescent="0.2">
      <c r="A105" s="78"/>
      <c r="B105" s="78"/>
      <c r="C105" s="78"/>
      <c r="E105" s="4"/>
      <c r="F105" s="4"/>
      <c r="G105" s="4"/>
      <c r="H105" s="4"/>
      <c r="K105" s="79"/>
      <c r="L105" s="79"/>
      <c r="M105" s="5"/>
      <c r="N105" s="79"/>
      <c r="O105" s="79"/>
      <c r="P105" s="79"/>
      <c r="Q105" s="79"/>
      <c r="R105" s="79"/>
      <c r="S105" s="79"/>
    </row>
    <row r="106" spans="1:19" s="3" customFormat="1" x14ac:dyDescent="0.2">
      <c r="A106" s="78"/>
      <c r="B106" s="78"/>
      <c r="C106" s="78"/>
      <c r="E106" s="4"/>
      <c r="F106" s="4"/>
      <c r="G106" s="4"/>
      <c r="H106" s="4"/>
      <c r="K106" s="79"/>
      <c r="L106" s="79"/>
      <c r="M106" s="5"/>
      <c r="N106" s="79"/>
      <c r="O106" s="79"/>
      <c r="P106" s="79"/>
      <c r="Q106" s="79"/>
      <c r="R106" s="79"/>
      <c r="S106" s="79"/>
    </row>
    <row r="107" spans="1:19" s="3" customFormat="1" x14ac:dyDescent="0.2">
      <c r="A107" s="78"/>
      <c r="B107" s="78"/>
      <c r="C107" s="78"/>
      <c r="E107" s="4"/>
      <c r="F107" s="4"/>
      <c r="G107" s="4"/>
      <c r="H107" s="4"/>
      <c r="K107" s="79"/>
      <c r="L107" s="79"/>
      <c r="M107" s="5"/>
      <c r="N107" s="79"/>
      <c r="O107" s="79"/>
      <c r="P107" s="79"/>
      <c r="Q107" s="79"/>
      <c r="R107" s="79"/>
      <c r="S107" s="79"/>
    </row>
    <row r="108" spans="1:19" s="3" customFormat="1" x14ac:dyDescent="0.2">
      <c r="A108" s="78"/>
      <c r="B108" s="78"/>
      <c r="C108" s="78"/>
      <c r="E108" s="4"/>
      <c r="F108" s="4"/>
      <c r="G108" s="4"/>
      <c r="H108" s="4"/>
      <c r="K108" s="79"/>
      <c r="L108" s="79"/>
      <c r="M108" s="5"/>
      <c r="N108" s="79"/>
      <c r="O108" s="79"/>
      <c r="P108" s="79"/>
      <c r="Q108" s="79"/>
      <c r="R108" s="79"/>
      <c r="S108" s="79"/>
    </row>
    <row r="109" spans="1:19" s="3" customFormat="1" x14ac:dyDescent="0.2">
      <c r="A109" s="78"/>
      <c r="B109" s="78"/>
      <c r="C109" s="78"/>
      <c r="E109" s="4"/>
      <c r="F109" s="4"/>
      <c r="G109" s="4"/>
      <c r="H109" s="4"/>
      <c r="K109" s="79"/>
      <c r="L109" s="79"/>
      <c r="M109" s="5"/>
      <c r="N109" s="79"/>
      <c r="O109" s="79"/>
      <c r="P109" s="79"/>
      <c r="Q109" s="79"/>
      <c r="R109" s="79"/>
      <c r="S109" s="79"/>
    </row>
    <row r="110" spans="1:19" s="3" customFormat="1" x14ac:dyDescent="0.2">
      <c r="A110" s="78"/>
      <c r="B110" s="78"/>
      <c r="C110" s="78"/>
      <c r="E110" s="4"/>
      <c r="F110" s="4"/>
      <c r="G110" s="4"/>
      <c r="H110" s="4"/>
      <c r="K110" s="79"/>
      <c r="L110" s="79"/>
      <c r="M110" s="5"/>
      <c r="N110" s="79"/>
      <c r="O110" s="79"/>
      <c r="P110" s="79"/>
      <c r="Q110" s="79"/>
      <c r="R110" s="79"/>
      <c r="S110" s="79"/>
    </row>
    <row r="111" spans="1:19" s="3" customFormat="1" x14ac:dyDescent="0.2">
      <c r="A111" s="78"/>
      <c r="B111" s="78"/>
      <c r="C111" s="78"/>
      <c r="E111" s="4"/>
      <c r="F111" s="4"/>
      <c r="G111" s="4"/>
      <c r="H111" s="4"/>
      <c r="K111" s="79"/>
      <c r="L111" s="79"/>
      <c r="M111" s="5"/>
      <c r="N111" s="79"/>
      <c r="O111" s="79"/>
      <c r="P111" s="79"/>
      <c r="Q111" s="79"/>
      <c r="R111" s="79"/>
      <c r="S111" s="79"/>
    </row>
    <row r="112" spans="1:19" s="3" customFormat="1" x14ac:dyDescent="0.2">
      <c r="A112" s="78"/>
      <c r="B112" s="78"/>
      <c r="C112" s="78"/>
      <c r="E112" s="4"/>
      <c r="F112" s="4"/>
      <c r="G112" s="4"/>
      <c r="H112" s="4"/>
      <c r="K112" s="79"/>
      <c r="L112" s="79"/>
      <c r="M112" s="5"/>
      <c r="N112" s="79"/>
      <c r="O112" s="79"/>
      <c r="P112" s="79"/>
      <c r="Q112" s="79"/>
      <c r="R112" s="79"/>
      <c r="S112" s="79"/>
    </row>
    <row r="113" spans="1:19" s="3" customFormat="1" x14ac:dyDescent="0.2">
      <c r="A113" s="78"/>
      <c r="B113" s="78"/>
      <c r="C113" s="78"/>
      <c r="E113" s="4"/>
      <c r="F113" s="4"/>
      <c r="G113" s="4"/>
      <c r="H113" s="4"/>
      <c r="K113" s="79"/>
      <c r="L113" s="79"/>
      <c r="M113" s="5"/>
      <c r="N113" s="79"/>
      <c r="O113" s="79"/>
      <c r="P113" s="79"/>
      <c r="Q113" s="79"/>
      <c r="R113" s="79"/>
      <c r="S113" s="79"/>
    </row>
    <row r="114" spans="1:19" s="3" customFormat="1" x14ac:dyDescent="0.2">
      <c r="A114" s="78"/>
      <c r="B114" s="78"/>
      <c r="C114" s="78"/>
      <c r="E114" s="4"/>
      <c r="F114" s="4"/>
      <c r="G114" s="4"/>
      <c r="H114" s="4"/>
      <c r="K114" s="79"/>
      <c r="L114" s="79"/>
      <c r="M114" s="5"/>
      <c r="N114" s="79"/>
      <c r="O114" s="79"/>
      <c r="P114" s="79"/>
      <c r="Q114" s="79"/>
      <c r="R114" s="79"/>
      <c r="S114" s="79"/>
    </row>
    <row r="115" spans="1:19" s="3" customFormat="1" x14ac:dyDescent="0.2">
      <c r="A115" s="78"/>
      <c r="B115" s="78"/>
      <c r="C115" s="78"/>
      <c r="E115" s="4"/>
      <c r="F115" s="4"/>
      <c r="G115" s="4"/>
      <c r="H115" s="4"/>
      <c r="K115" s="79"/>
      <c r="L115" s="79"/>
      <c r="M115" s="5"/>
      <c r="N115" s="79"/>
      <c r="O115" s="79"/>
      <c r="P115" s="79"/>
      <c r="Q115" s="79"/>
      <c r="R115" s="79"/>
      <c r="S115" s="79"/>
    </row>
    <row r="116" spans="1:19" s="3" customFormat="1" x14ac:dyDescent="0.2">
      <c r="A116" s="78"/>
      <c r="B116" s="78"/>
      <c r="C116" s="78"/>
      <c r="E116" s="4"/>
      <c r="F116" s="4"/>
      <c r="G116" s="4"/>
      <c r="H116" s="4"/>
      <c r="K116" s="79"/>
      <c r="L116" s="79"/>
      <c r="M116" s="5"/>
      <c r="N116" s="79"/>
      <c r="O116" s="79"/>
      <c r="P116" s="79"/>
      <c r="Q116" s="79"/>
      <c r="R116" s="79"/>
      <c r="S116" s="79"/>
    </row>
    <row r="117" spans="1:19" s="3" customFormat="1" x14ac:dyDescent="0.2">
      <c r="A117" s="78"/>
      <c r="B117" s="78"/>
      <c r="C117" s="78"/>
      <c r="E117" s="4"/>
      <c r="F117" s="4"/>
      <c r="G117" s="4"/>
      <c r="H117" s="4"/>
      <c r="K117" s="79"/>
      <c r="L117" s="79"/>
      <c r="M117" s="5"/>
      <c r="N117" s="79"/>
      <c r="O117" s="79"/>
      <c r="P117" s="79"/>
      <c r="Q117" s="79"/>
      <c r="R117" s="79"/>
      <c r="S117" s="79"/>
    </row>
    <row r="118" spans="1:19" s="3" customFormat="1" x14ac:dyDescent="0.2">
      <c r="A118" s="78"/>
      <c r="B118" s="78"/>
      <c r="C118" s="78"/>
      <c r="E118" s="4"/>
      <c r="F118" s="4"/>
      <c r="G118" s="4"/>
      <c r="H118" s="4"/>
      <c r="K118" s="79"/>
      <c r="L118" s="79"/>
      <c r="M118" s="5"/>
      <c r="N118" s="79"/>
      <c r="O118" s="79"/>
      <c r="P118" s="79"/>
      <c r="Q118" s="79"/>
      <c r="R118" s="79"/>
      <c r="S118" s="79"/>
    </row>
    <row r="119" spans="1:19" s="3" customFormat="1" x14ac:dyDescent="0.2">
      <c r="A119" s="78"/>
      <c r="B119" s="78"/>
      <c r="C119" s="78"/>
      <c r="E119" s="4"/>
      <c r="F119" s="4"/>
      <c r="G119" s="4"/>
      <c r="H119" s="4"/>
      <c r="K119" s="79"/>
      <c r="L119" s="79"/>
      <c r="M119" s="5"/>
      <c r="N119" s="79"/>
      <c r="O119" s="79"/>
      <c r="P119" s="79"/>
      <c r="Q119" s="79"/>
      <c r="R119" s="79"/>
      <c r="S119" s="79"/>
    </row>
    <row r="120" spans="1:19" s="3" customFormat="1" x14ac:dyDescent="0.2">
      <c r="A120" s="78"/>
      <c r="B120" s="78"/>
      <c r="C120" s="78"/>
      <c r="E120" s="4"/>
      <c r="F120" s="4"/>
      <c r="G120" s="4"/>
      <c r="H120" s="4"/>
      <c r="K120" s="79"/>
      <c r="L120" s="79"/>
      <c r="M120" s="5"/>
      <c r="N120" s="79"/>
      <c r="O120" s="79"/>
      <c r="P120" s="79"/>
      <c r="Q120" s="79"/>
      <c r="R120" s="79"/>
      <c r="S120" s="79"/>
    </row>
    <row r="121" spans="1:19" s="3" customFormat="1" x14ac:dyDescent="0.2">
      <c r="A121" s="78"/>
      <c r="B121" s="78"/>
      <c r="C121" s="78"/>
      <c r="E121" s="4"/>
      <c r="F121" s="4"/>
      <c r="G121" s="4"/>
      <c r="H121" s="4"/>
      <c r="K121" s="79"/>
      <c r="L121" s="79"/>
      <c r="M121" s="5"/>
      <c r="N121" s="79"/>
      <c r="O121" s="79"/>
      <c r="P121" s="79"/>
      <c r="Q121" s="79"/>
      <c r="R121" s="79"/>
      <c r="S121" s="79"/>
    </row>
    <row r="122" spans="1:19" s="3" customFormat="1" x14ac:dyDescent="0.2">
      <c r="A122" s="78"/>
      <c r="B122" s="78"/>
      <c r="C122" s="78"/>
      <c r="E122" s="4"/>
      <c r="F122" s="4"/>
      <c r="G122" s="4"/>
      <c r="H122" s="4"/>
      <c r="K122" s="79"/>
      <c r="L122" s="79"/>
      <c r="M122" s="5"/>
      <c r="N122" s="79"/>
      <c r="O122" s="79"/>
      <c r="P122" s="79"/>
      <c r="Q122" s="79"/>
      <c r="R122" s="79"/>
      <c r="S122" s="79"/>
    </row>
    <row r="123" spans="1:19" s="3" customFormat="1" x14ac:dyDescent="0.2">
      <c r="A123" s="78"/>
      <c r="B123" s="78"/>
      <c r="C123" s="78"/>
      <c r="E123" s="4"/>
      <c r="F123" s="4"/>
      <c r="G123" s="4"/>
      <c r="H123" s="4"/>
      <c r="K123" s="79"/>
      <c r="L123" s="79"/>
      <c r="M123" s="5"/>
      <c r="N123" s="79"/>
      <c r="O123" s="79"/>
      <c r="P123" s="79"/>
      <c r="Q123" s="79"/>
      <c r="R123" s="79"/>
      <c r="S123" s="79"/>
    </row>
    <row r="124" spans="1:19" s="3" customFormat="1" x14ac:dyDescent="0.2">
      <c r="A124" s="78"/>
      <c r="B124" s="78"/>
      <c r="C124" s="78"/>
      <c r="E124" s="4"/>
      <c r="F124" s="4"/>
      <c r="G124" s="4"/>
      <c r="H124" s="4"/>
      <c r="K124" s="79"/>
      <c r="L124" s="79"/>
      <c r="M124" s="5"/>
      <c r="N124" s="79"/>
      <c r="O124" s="79"/>
      <c r="P124" s="79"/>
      <c r="Q124" s="79"/>
      <c r="R124" s="79"/>
      <c r="S124" s="79"/>
    </row>
    <row r="125" spans="1:19" s="3" customFormat="1" x14ac:dyDescent="0.2">
      <c r="A125" s="78"/>
      <c r="B125" s="78"/>
      <c r="C125" s="78"/>
      <c r="E125" s="4"/>
      <c r="F125" s="4"/>
      <c r="G125" s="4"/>
      <c r="H125" s="4"/>
      <c r="K125" s="79"/>
      <c r="L125" s="79"/>
      <c r="M125" s="5"/>
      <c r="N125" s="79"/>
      <c r="O125" s="79"/>
      <c r="P125" s="79"/>
      <c r="Q125" s="79"/>
      <c r="R125" s="79"/>
      <c r="S125" s="79"/>
    </row>
    <row r="126" spans="1:19" s="3" customFormat="1" x14ac:dyDescent="0.2">
      <c r="A126" s="78"/>
      <c r="B126" s="78"/>
      <c r="C126" s="78"/>
      <c r="E126" s="4"/>
      <c r="F126" s="4"/>
      <c r="G126" s="4"/>
      <c r="H126" s="4"/>
      <c r="K126" s="79"/>
      <c r="L126" s="79"/>
      <c r="M126" s="5"/>
      <c r="N126" s="79"/>
      <c r="O126" s="79"/>
      <c r="P126" s="79"/>
      <c r="Q126" s="79"/>
      <c r="R126" s="79"/>
      <c r="S126" s="79"/>
    </row>
    <row r="127" spans="1:19" s="3" customFormat="1" x14ac:dyDescent="0.2">
      <c r="A127" s="78"/>
      <c r="B127" s="78"/>
      <c r="C127" s="78"/>
      <c r="E127" s="4"/>
      <c r="F127" s="4"/>
      <c r="G127" s="4"/>
      <c r="H127" s="4"/>
      <c r="K127" s="79"/>
      <c r="L127" s="79"/>
      <c r="M127" s="5"/>
      <c r="N127" s="79"/>
      <c r="O127" s="79"/>
      <c r="P127" s="79"/>
      <c r="Q127" s="79"/>
      <c r="R127" s="79"/>
      <c r="S127" s="79"/>
    </row>
    <row r="128" spans="1:19" s="3" customFormat="1" x14ac:dyDescent="0.2">
      <c r="A128" s="78"/>
      <c r="B128" s="78"/>
      <c r="C128" s="78"/>
      <c r="E128" s="4"/>
      <c r="F128" s="4"/>
      <c r="G128" s="4"/>
      <c r="H128" s="4"/>
      <c r="K128" s="79"/>
      <c r="L128" s="79"/>
      <c r="M128" s="5"/>
      <c r="N128" s="79"/>
      <c r="O128" s="79"/>
      <c r="P128" s="79"/>
      <c r="Q128" s="79"/>
      <c r="R128" s="79"/>
      <c r="S128" s="79"/>
    </row>
    <row r="129" spans="1:19" s="3" customFormat="1" x14ac:dyDescent="0.2">
      <c r="A129" s="78"/>
      <c r="B129" s="78"/>
      <c r="C129" s="78"/>
      <c r="E129" s="4"/>
      <c r="F129" s="4"/>
      <c r="G129" s="4"/>
      <c r="H129" s="4"/>
      <c r="K129" s="79"/>
      <c r="L129" s="79"/>
      <c r="M129" s="5"/>
      <c r="N129" s="79"/>
      <c r="O129" s="79"/>
      <c r="P129" s="79"/>
      <c r="Q129" s="79"/>
      <c r="R129" s="79"/>
      <c r="S129" s="79"/>
    </row>
    <row r="130" spans="1:19" s="3" customFormat="1" x14ac:dyDescent="0.2">
      <c r="A130" s="78"/>
      <c r="B130" s="78"/>
      <c r="C130" s="78"/>
      <c r="E130" s="4"/>
      <c r="F130" s="4"/>
      <c r="G130" s="4"/>
      <c r="H130" s="4"/>
      <c r="K130" s="79"/>
      <c r="L130" s="79"/>
      <c r="M130" s="5"/>
      <c r="N130" s="79"/>
      <c r="O130" s="79"/>
      <c r="P130" s="79"/>
      <c r="Q130" s="79"/>
      <c r="R130" s="79"/>
      <c r="S130" s="79"/>
    </row>
    <row r="131" spans="1:19" s="3" customFormat="1" x14ac:dyDescent="0.2">
      <c r="A131" s="78"/>
      <c r="B131" s="78"/>
      <c r="C131" s="78"/>
      <c r="E131" s="4"/>
      <c r="F131" s="4"/>
      <c r="G131" s="4"/>
      <c r="H131" s="4"/>
      <c r="K131" s="79"/>
      <c r="L131" s="79"/>
      <c r="M131" s="5"/>
      <c r="N131" s="79"/>
      <c r="O131" s="79"/>
      <c r="P131" s="79"/>
      <c r="Q131" s="79"/>
      <c r="R131" s="79"/>
      <c r="S131" s="79"/>
    </row>
    <row r="132" spans="1:19" s="3" customFormat="1" x14ac:dyDescent="0.2">
      <c r="A132" s="78"/>
      <c r="B132" s="78"/>
      <c r="C132" s="78"/>
      <c r="E132" s="4"/>
      <c r="F132" s="4"/>
      <c r="G132" s="4"/>
      <c r="H132" s="4"/>
      <c r="K132" s="79"/>
      <c r="L132" s="79"/>
      <c r="M132" s="5"/>
      <c r="N132" s="79"/>
      <c r="O132" s="79"/>
      <c r="P132" s="79"/>
      <c r="Q132" s="79"/>
      <c r="R132" s="79"/>
      <c r="S132" s="79"/>
    </row>
    <row r="133" spans="1:19" s="3" customFormat="1" x14ac:dyDescent="0.2">
      <c r="A133" s="78"/>
      <c r="B133" s="78"/>
      <c r="C133" s="78"/>
      <c r="E133" s="4"/>
      <c r="F133" s="4"/>
      <c r="G133" s="4"/>
      <c r="H133" s="4"/>
      <c r="K133" s="79"/>
      <c r="L133" s="79"/>
      <c r="M133" s="5"/>
      <c r="N133" s="79"/>
      <c r="O133" s="79"/>
      <c r="P133" s="79"/>
      <c r="Q133" s="79"/>
      <c r="R133" s="79"/>
      <c r="S133" s="79"/>
    </row>
    <row r="134" spans="1:19" s="3" customFormat="1" x14ac:dyDescent="0.2">
      <c r="A134" s="78"/>
      <c r="B134" s="78"/>
      <c r="C134" s="78"/>
      <c r="E134" s="4"/>
      <c r="F134" s="4"/>
      <c r="G134" s="4"/>
      <c r="H134" s="4"/>
      <c r="K134" s="79"/>
      <c r="L134" s="79"/>
      <c r="M134" s="5"/>
      <c r="N134" s="79"/>
      <c r="O134" s="79"/>
      <c r="P134" s="79"/>
      <c r="Q134" s="79"/>
      <c r="R134" s="79"/>
      <c r="S134" s="79"/>
    </row>
    <row r="135" spans="1:19" s="3" customFormat="1" x14ac:dyDescent="0.2">
      <c r="A135" s="78"/>
      <c r="B135" s="78"/>
      <c r="C135" s="78"/>
      <c r="E135" s="4"/>
      <c r="F135" s="4"/>
      <c r="G135" s="4"/>
      <c r="H135" s="4"/>
      <c r="K135" s="79"/>
      <c r="L135" s="79"/>
      <c r="M135" s="5"/>
      <c r="N135" s="79"/>
      <c r="O135" s="79"/>
      <c r="P135" s="79"/>
      <c r="Q135" s="79"/>
      <c r="R135" s="79"/>
      <c r="S135" s="79"/>
    </row>
    <row r="136" spans="1:19" s="3" customFormat="1" x14ac:dyDescent="0.2">
      <c r="A136" s="78"/>
      <c r="B136" s="78"/>
      <c r="C136" s="78"/>
      <c r="E136" s="4"/>
      <c r="F136" s="4"/>
      <c r="G136" s="4"/>
      <c r="H136" s="4"/>
      <c r="K136" s="79"/>
      <c r="L136" s="79"/>
      <c r="M136" s="5"/>
      <c r="N136" s="79"/>
      <c r="O136" s="79"/>
      <c r="P136" s="79"/>
      <c r="Q136" s="79"/>
      <c r="R136" s="79"/>
      <c r="S136" s="79"/>
    </row>
    <row r="137" spans="1:19" s="3" customFormat="1" x14ac:dyDescent="0.2">
      <c r="A137" s="78"/>
      <c r="B137" s="78"/>
      <c r="C137" s="78"/>
      <c r="E137" s="4"/>
      <c r="F137" s="4"/>
      <c r="G137" s="4"/>
      <c r="H137" s="4"/>
      <c r="K137" s="79"/>
      <c r="L137" s="79"/>
      <c r="M137" s="5"/>
      <c r="N137" s="79"/>
      <c r="O137" s="79"/>
      <c r="P137" s="79"/>
      <c r="Q137" s="79"/>
      <c r="R137" s="79"/>
      <c r="S137" s="79"/>
    </row>
    <row r="138" spans="1:19" s="3" customFormat="1" x14ac:dyDescent="0.2">
      <c r="A138" s="78"/>
      <c r="B138" s="78"/>
      <c r="C138" s="78"/>
      <c r="E138" s="4"/>
      <c r="F138" s="4"/>
      <c r="G138" s="4"/>
      <c r="H138" s="4"/>
      <c r="K138" s="79"/>
      <c r="L138" s="79"/>
      <c r="M138" s="5"/>
      <c r="N138" s="79"/>
      <c r="O138" s="79"/>
      <c r="P138" s="79"/>
      <c r="Q138" s="79"/>
      <c r="R138" s="79"/>
      <c r="S138" s="79"/>
    </row>
    <row r="139" spans="1:19" x14ac:dyDescent="0.2">
      <c r="A139" s="116"/>
      <c r="B139" s="116"/>
      <c r="C139" s="116"/>
    </row>
    <row r="140" spans="1:19" ht="15" x14ac:dyDescent="0.25">
      <c r="D140" s="14"/>
      <c r="E140" s="15"/>
      <c r="F140" s="15"/>
      <c r="G140" s="15"/>
      <c r="H140" s="15"/>
      <c r="I140" s="14"/>
      <c r="J140" s="14"/>
    </row>
  </sheetData>
  <sheetProtection algorithmName="SHA-512" hashValue="v6eoTyyFRx26rE5xq3bEIE7P5tD1iCrSDHyCcHHcejSKWFLvFFsc1+WKm4niP0xEi0b0h2n51U6cKLQVcTKKsA==" saltValue="ZDXL9rp+wtqLWv1P+aU1Hg==" spinCount="100000" sheet="1" objects="1" scenarios="1"/>
  <mergeCells count="23">
    <mergeCell ref="B17:B20"/>
    <mergeCell ref="C17:C20"/>
    <mergeCell ref="J17:J20"/>
    <mergeCell ref="Q12:AD12"/>
    <mergeCell ref="L39:M39"/>
    <mergeCell ref="E15:Q15"/>
    <mergeCell ref="B14:Q14"/>
    <mergeCell ref="E27:R28"/>
    <mergeCell ref="Q17:Q20"/>
    <mergeCell ref="D30:R30"/>
    <mergeCell ref="E31:R31"/>
    <mergeCell ref="I17:I20"/>
    <mergeCell ref="B15:C15"/>
    <mergeCell ref="M17:M20"/>
    <mergeCell ref="N17:N20"/>
    <mergeCell ref="O17:O20"/>
    <mergeCell ref="P17:P20"/>
    <mergeCell ref="H17:H20"/>
    <mergeCell ref="E11:P12"/>
    <mergeCell ref="K16:L16"/>
    <mergeCell ref="E17:E20"/>
    <mergeCell ref="F17:F20"/>
    <mergeCell ref="G17:G20"/>
  </mergeCells>
  <pageMargins left="0.7" right="0.7" top="0.75" bottom="0.75" header="0.3" footer="0.3"/>
  <pageSetup orientation="portrait"/>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'NIVEAU DE CCPD'!$A$4:$A$8</xm:f>
          </x14:formula1>
          <xm:sqref>E33</xm:sqref>
        </x14:dataValidation>
        <x14:dataValidation type="list" allowBlank="1" showInputMessage="1" showErrorMessage="1" xr:uid="{00000000-0002-0000-0000-000001000000}">
          <x14:formula1>
            <xm:f>INDEX('NIVEAU DE CCPD'!I4:M6,,MATCH(E33,'NIVEAU DE CCPD'!I3:M3,0))</xm:f>
          </x14:formula1>
          <xm:sqref>F33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G194"/>
  <sheetViews>
    <sheetView topLeftCell="C1" zoomScaleNormal="100" workbookViewId="0">
      <selection activeCell="L11" sqref="L11"/>
    </sheetView>
  </sheetViews>
  <sheetFormatPr defaultColWidth="8.85546875" defaultRowHeight="15" x14ac:dyDescent="0.25"/>
  <cols>
    <col min="1" max="1" width="13.5703125" bestFit="1" customWidth="1"/>
    <col min="2" max="2" width="17.5703125" bestFit="1" customWidth="1"/>
    <col min="3" max="3" width="14.85546875" customWidth="1"/>
    <col min="4" max="5" width="15.42578125" customWidth="1"/>
    <col min="6" max="10" width="16.140625" bestFit="1" customWidth="1"/>
    <col min="11" max="23" width="8.85546875" customWidth="1"/>
    <col min="24" max="24" width="13.140625" customWidth="1"/>
    <col min="25" max="25" width="8.85546875" customWidth="1"/>
    <col min="26" max="26" width="14" customWidth="1"/>
    <col min="27" max="31" width="8.85546875" customWidth="1"/>
    <col min="32" max="32" width="24.140625" customWidth="1"/>
    <col min="33" max="33" width="14.140625" customWidth="1"/>
  </cols>
  <sheetData>
    <row r="3" spans="1:13" x14ac:dyDescent="0.25">
      <c r="A3" t="s">
        <v>40</v>
      </c>
      <c r="B3" t="s">
        <v>41</v>
      </c>
      <c r="C3" t="s">
        <v>42</v>
      </c>
      <c r="D3" t="s">
        <v>43</v>
      </c>
      <c r="E3" t="s">
        <v>44</v>
      </c>
      <c r="F3" t="s">
        <v>45</v>
      </c>
      <c r="G3" t="s">
        <v>46</v>
      </c>
      <c r="I3" s="73" t="s">
        <v>42</v>
      </c>
      <c r="J3" s="74" t="s">
        <v>47</v>
      </c>
      <c r="K3" s="73" t="s">
        <v>36</v>
      </c>
      <c r="L3" s="74" t="s">
        <v>48</v>
      </c>
      <c r="M3" s="75" t="s">
        <v>49</v>
      </c>
    </row>
    <row r="4" spans="1:13" x14ac:dyDescent="0.25">
      <c r="A4" t="s">
        <v>42</v>
      </c>
      <c r="B4" t="s">
        <v>42</v>
      </c>
      <c r="C4">
        <v>1</v>
      </c>
      <c r="D4">
        <v>1</v>
      </c>
      <c r="E4">
        <v>1</v>
      </c>
      <c r="F4">
        <v>2</v>
      </c>
      <c r="G4">
        <v>4</v>
      </c>
      <c r="I4">
        <v>1</v>
      </c>
      <c r="J4">
        <v>1</v>
      </c>
      <c r="K4">
        <v>1</v>
      </c>
      <c r="L4">
        <v>2</v>
      </c>
      <c r="M4">
        <v>4</v>
      </c>
    </row>
    <row r="5" spans="1:13" x14ac:dyDescent="0.25">
      <c r="A5" t="s">
        <v>47</v>
      </c>
      <c r="B5" t="s">
        <v>43</v>
      </c>
      <c r="E5">
        <v>2</v>
      </c>
      <c r="F5">
        <v>3</v>
      </c>
      <c r="G5">
        <v>5</v>
      </c>
      <c r="K5">
        <v>2</v>
      </c>
      <c r="L5">
        <v>3</v>
      </c>
      <c r="M5">
        <v>5</v>
      </c>
    </row>
    <row r="6" spans="1:13" x14ac:dyDescent="0.25">
      <c r="A6" t="s">
        <v>36</v>
      </c>
      <c r="B6" t="s">
        <v>44</v>
      </c>
      <c r="F6">
        <v>4</v>
      </c>
      <c r="L6">
        <v>4</v>
      </c>
    </row>
    <row r="7" spans="1:13" x14ac:dyDescent="0.25">
      <c r="A7" t="s">
        <v>48</v>
      </c>
      <c r="B7" t="s">
        <v>45</v>
      </c>
    </row>
    <row r="8" spans="1:13" x14ac:dyDescent="0.25">
      <c r="A8" t="s">
        <v>49</v>
      </c>
      <c r="B8" t="s">
        <v>46</v>
      </c>
    </row>
    <row r="11" spans="1:13" x14ac:dyDescent="0.25">
      <c r="B11">
        <v>1</v>
      </c>
      <c r="C11">
        <v>2</v>
      </c>
      <c r="D11">
        <v>3</v>
      </c>
      <c r="E11">
        <v>4</v>
      </c>
      <c r="F11">
        <v>5</v>
      </c>
    </row>
    <row r="12" spans="1:13" x14ac:dyDescent="0.25">
      <c r="A12" t="s">
        <v>42</v>
      </c>
      <c r="B12">
        <v>1</v>
      </c>
      <c r="C12" t="s">
        <v>50</v>
      </c>
      <c r="D12" t="s">
        <v>50</v>
      </c>
      <c r="E12" t="s">
        <v>50</v>
      </c>
      <c r="F12" t="s">
        <v>50</v>
      </c>
    </row>
    <row r="13" spans="1:13" x14ac:dyDescent="0.25">
      <c r="A13" t="s">
        <v>47</v>
      </c>
      <c r="B13">
        <v>2</v>
      </c>
      <c r="C13" t="s">
        <v>50</v>
      </c>
      <c r="D13" t="s">
        <v>50</v>
      </c>
      <c r="E13" t="s">
        <v>50</v>
      </c>
      <c r="F13" t="s">
        <v>50</v>
      </c>
    </row>
    <row r="14" spans="1:13" x14ac:dyDescent="0.25">
      <c r="A14" t="s">
        <v>36</v>
      </c>
      <c r="B14">
        <v>3</v>
      </c>
      <c r="C14">
        <v>4</v>
      </c>
      <c r="D14" t="s">
        <v>50</v>
      </c>
      <c r="E14" t="s">
        <v>50</v>
      </c>
      <c r="F14" t="s">
        <v>50</v>
      </c>
    </row>
    <row r="15" spans="1:13" x14ac:dyDescent="0.25">
      <c r="A15" t="s">
        <v>48</v>
      </c>
      <c r="B15" t="s">
        <v>50</v>
      </c>
      <c r="C15">
        <v>5</v>
      </c>
      <c r="D15">
        <v>6</v>
      </c>
      <c r="E15">
        <v>7</v>
      </c>
      <c r="F15" t="s">
        <v>50</v>
      </c>
    </row>
    <row r="16" spans="1:13" x14ac:dyDescent="0.25">
      <c r="A16" t="s">
        <v>49</v>
      </c>
      <c r="B16" t="s">
        <v>50</v>
      </c>
      <c r="C16" t="s">
        <v>50</v>
      </c>
      <c r="D16" t="s">
        <v>50</v>
      </c>
      <c r="E16">
        <v>8</v>
      </c>
      <c r="F16">
        <v>9</v>
      </c>
    </row>
    <row r="21" spans="1:33" x14ac:dyDescent="0.25">
      <c r="A21" s="16"/>
      <c r="B21" s="17"/>
      <c r="C21" s="16"/>
      <c r="D21" s="16"/>
      <c r="E21" s="16"/>
      <c r="F21" s="16"/>
      <c r="G21" s="16"/>
      <c r="H21" s="16"/>
      <c r="I21" s="16"/>
      <c r="J21" s="16"/>
      <c r="K21" s="16"/>
      <c r="L21" s="16"/>
      <c r="M21" s="16"/>
      <c r="N21" s="16"/>
      <c r="O21" s="16"/>
    </row>
    <row r="22" spans="1:33" x14ac:dyDescent="0.25">
      <c r="A22" s="18" t="s">
        <v>34</v>
      </c>
      <c r="B22" s="19">
        <v>0</v>
      </c>
      <c r="C22" s="19">
        <v>0.08</v>
      </c>
      <c r="D22" s="19">
        <v>8.5000000000000006E-2</v>
      </c>
      <c r="E22" s="19">
        <v>0.09</v>
      </c>
      <c r="F22" s="19">
        <v>9.5000000000000001E-2</v>
      </c>
      <c r="G22" s="19">
        <v>0.1</v>
      </c>
      <c r="H22" s="19">
        <v>0.105</v>
      </c>
      <c r="I22" s="19">
        <v>0.11</v>
      </c>
      <c r="J22" s="19">
        <v>0.115</v>
      </c>
      <c r="K22" s="19">
        <v>0.12</v>
      </c>
      <c r="L22" s="19">
        <v>0.125</v>
      </c>
      <c r="M22" s="19">
        <v>0.13</v>
      </c>
      <c r="N22" s="19">
        <v>0.13500000000000001</v>
      </c>
      <c r="O22" s="20">
        <v>0.14000000000000001</v>
      </c>
    </row>
    <row r="23" spans="1:33" x14ac:dyDescent="0.25">
      <c r="A23" s="21">
        <v>-0.1</v>
      </c>
      <c r="B23" s="22">
        <v>75</v>
      </c>
      <c r="C23" s="22">
        <v>74</v>
      </c>
      <c r="D23" s="22">
        <v>72</v>
      </c>
      <c r="E23" s="22">
        <v>67</v>
      </c>
      <c r="F23" s="22">
        <v>62</v>
      </c>
      <c r="G23" s="22">
        <v>57</v>
      </c>
      <c r="H23" s="22">
        <v>55</v>
      </c>
      <c r="I23" s="22">
        <v>52</v>
      </c>
      <c r="J23" s="22">
        <v>49</v>
      </c>
      <c r="K23" s="22">
        <v>48</v>
      </c>
      <c r="L23" s="22">
        <v>47</v>
      </c>
      <c r="M23" s="22">
        <v>46</v>
      </c>
      <c r="N23" s="22">
        <v>45</v>
      </c>
      <c r="O23" s="23">
        <v>44</v>
      </c>
    </row>
    <row r="24" spans="1:33" x14ac:dyDescent="0.25">
      <c r="A24" s="21">
        <v>0.03</v>
      </c>
      <c r="B24" s="24">
        <v>73</v>
      </c>
      <c r="C24" s="24">
        <v>70</v>
      </c>
      <c r="D24" s="24">
        <v>64</v>
      </c>
      <c r="E24" s="24">
        <v>60</v>
      </c>
      <c r="F24" s="24">
        <v>54</v>
      </c>
      <c r="G24" s="24">
        <v>48</v>
      </c>
      <c r="H24" s="24">
        <v>42</v>
      </c>
      <c r="I24" s="24">
        <v>39</v>
      </c>
      <c r="J24" s="24">
        <v>36</v>
      </c>
      <c r="K24" s="24">
        <v>34</v>
      </c>
      <c r="L24" s="24">
        <v>32</v>
      </c>
      <c r="M24" s="24">
        <v>31</v>
      </c>
      <c r="N24" s="24">
        <v>30</v>
      </c>
      <c r="O24" s="25">
        <v>29</v>
      </c>
    </row>
    <row r="25" spans="1:33" x14ac:dyDescent="0.25">
      <c r="A25" s="21">
        <v>3.5000000000000003E-2</v>
      </c>
      <c r="B25" s="22">
        <v>71</v>
      </c>
      <c r="C25" s="22">
        <v>63</v>
      </c>
      <c r="D25" s="22">
        <v>59</v>
      </c>
      <c r="E25" s="22">
        <v>53</v>
      </c>
      <c r="F25" s="22">
        <v>45</v>
      </c>
      <c r="G25" s="22">
        <v>38</v>
      </c>
      <c r="H25" s="22">
        <v>32</v>
      </c>
      <c r="I25" s="22">
        <v>27</v>
      </c>
      <c r="J25" s="22">
        <v>23</v>
      </c>
      <c r="K25" s="22">
        <v>22</v>
      </c>
      <c r="L25" s="22">
        <v>20</v>
      </c>
      <c r="M25" s="22">
        <v>19</v>
      </c>
      <c r="N25" s="22">
        <v>18</v>
      </c>
      <c r="O25" s="23">
        <v>16</v>
      </c>
    </row>
    <row r="26" spans="1:33" x14ac:dyDescent="0.25">
      <c r="A26" s="21">
        <v>0.04</v>
      </c>
      <c r="B26" s="24">
        <v>69</v>
      </c>
      <c r="C26" s="24">
        <v>61</v>
      </c>
      <c r="D26" s="24">
        <v>55</v>
      </c>
      <c r="E26" s="24">
        <v>48</v>
      </c>
      <c r="F26" s="24">
        <v>40</v>
      </c>
      <c r="G26" s="24">
        <v>32</v>
      </c>
      <c r="H26" s="24">
        <v>25</v>
      </c>
      <c r="I26" s="24">
        <v>21</v>
      </c>
      <c r="J26" s="24">
        <v>17</v>
      </c>
      <c r="K26" s="24">
        <v>14</v>
      </c>
      <c r="L26" s="24">
        <v>12</v>
      </c>
      <c r="M26" s="24">
        <v>11</v>
      </c>
      <c r="N26" s="24">
        <v>10</v>
      </c>
      <c r="O26" s="25">
        <v>9</v>
      </c>
    </row>
    <row r="27" spans="1:33" x14ac:dyDescent="0.25">
      <c r="A27" s="21">
        <v>4.4999999999999998E-2</v>
      </c>
      <c r="B27" s="22">
        <v>67</v>
      </c>
      <c r="C27" s="22">
        <v>60</v>
      </c>
      <c r="D27" s="22">
        <v>53</v>
      </c>
      <c r="E27" s="22">
        <v>45</v>
      </c>
      <c r="F27" s="22">
        <v>37</v>
      </c>
      <c r="G27" s="22">
        <v>28</v>
      </c>
      <c r="H27" s="22">
        <v>22</v>
      </c>
      <c r="I27" s="22">
        <v>17</v>
      </c>
      <c r="J27" s="22">
        <v>13</v>
      </c>
      <c r="K27" s="22">
        <v>10</v>
      </c>
      <c r="L27" s="22">
        <v>8</v>
      </c>
      <c r="M27" s="22">
        <v>7</v>
      </c>
      <c r="N27" s="22">
        <v>6</v>
      </c>
      <c r="O27" s="23">
        <v>5</v>
      </c>
    </row>
    <row r="28" spans="1:33" x14ac:dyDescent="0.25">
      <c r="A28" s="21">
        <v>0.05</v>
      </c>
      <c r="B28" s="24">
        <v>66</v>
      </c>
      <c r="C28" s="24">
        <v>57</v>
      </c>
      <c r="D28" s="24">
        <v>51</v>
      </c>
      <c r="E28" s="24">
        <v>43</v>
      </c>
      <c r="F28" s="24">
        <v>35</v>
      </c>
      <c r="G28" s="24">
        <v>26</v>
      </c>
      <c r="H28" s="24">
        <v>20</v>
      </c>
      <c r="I28" s="24">
        <v>15</v>
      </c>
      <c r="J28" s="24">
        <v>11</v>
      </c>
      <c r="K28" s="24">
        <v>8</v>
      </c>
      <c r="L28" s="24">
        <v>6</v>
      </c>
      <c r="M28" s="24">
        <v>5</v>
      </c>
      <c r="N28" s="24">
        <v>4</v>
      </c>
      <c r="O28" s="25">
        <v>3</v>
      </c>
    </row>
    <row r="29" spans="1:33" x14ac:dyDescent="0.25">
      <c r="A29" s="21">
        <v>5.5E-2</v>
      </c>
      <c r="B29" s="22">
        <v>65</v>
      </c>
      <c r="C29" s="22">
        <v>56</v>
      </c>
      <c r="D29" s="22">
        <v>50</v>
      </c>
      <c r="E29" s="22">
        <v>41</v>
      </c>
      <c r="F29" s="22">
        <v>33</v>
      </c>
      <c r="G29" s="22">
        <v>24</v>
      </c>
      <c r="H29" s="22">
        <v>18</v>
      </c>
      <c r="I29" s="22">
        <v>13</v>
      </c>
      <c r="J29" s="22">
        <v>9</v>
      </c>
      <c r="K29" s="22">
        <v>6</v>
      </c>
      <c r="L29" s="22">
        <v>4</v>
      </c>
      <c r="M29" s="22">
        <v>3</v>
      </c>
      <c r="N29" s="22">
        <v>2</v>
      </c>
      <c r="O29" s="23">
        <v>1</v>
      </c>
    </row>
    <row r="30" spans="1:33" x14ac:dyDescent="0.25">
      <c r="A30" s="26">
        <v>0.06</v>
      </c>
      <c r="B30" s="27">
        <v>65</v>
      </c>
      <c r="C30" s="27">
        <v>56</v>
      </c>
      <c r="D30" s="27">
        <v>50</v>
      </c>
      <c r="E30" s="27">
        <v>41</v>
      </c>
      <c r="F30" s="27">
        <v>33</v>
      </c>
      <c r="G30" s="27">
        <v>24</v>
      </c>
      <c r="H30" s="27">
        <v>18</v>
      </c>
      <c r="I30" s="27">
        <v>13</v>
      </c>
      <c r="J30" s="27">
        <v>9</v>
      </c>
      <c r="K30" s="27">
        <v>6</v>
      </c>
      <c r="L30" s="27">
        <v>4</v>
      </c>
      <c r="M30" s="27">
        <v>3</v>
      </c>
      <c r="N30" s="27">
        <v>2</v>
      </c>
      <c r="O30" s="28">
        <v>1</v>
      </c>
      <c r="Z30" s="62" t="s">
        <v>51</v>
      </c>
      <c r="AA30" s="63">
        <f>MIN(AA34:AA158)</f>
        <v>-2.5000000000003908E-3</v>
      </c>
      <c r="AB30" s="65"/>
      <c r="AC30" s="65"/>
    </row>
    <row r="31" spans="1:33" ht="15.75" thickBot="1" x14ac:dyDescent="0.3">
      <c r="Z31" s="62" t="s">
        <v>52</v>
      </c>
      <c r="AA31" s="63">
        <f>MAX(AA34:AA158)</f>
        <v>2.5000000000001688E-3</v>
      </c>
      <c r="AB31" s="65"/>
      <c r="AC31" s="65"/>
    </row>
    <row r="32" spans="1:33" ht="15.75" thickBot="1" x14ac:dyDescent="0.3">
      <c r="L32" s="59" t="s">
        <v>53</v>
      </c>
      <c r="M32" s="59">
        <f>MAX(L34:T108)</f>
        <v>0.4000000000000199</v>
      </c>
      <c r="W32" s="163" t="s">
        <v>54</v>
      </c>
      <c r="X32" s="164"/>
      <c r="Y32" s="163" t="s">
        <v>55</v>
      </c>
      <c r="Z32" s="164"/>
      <c r="AF32" t="s">
        <v>56</v>
      </c>
      <c r="AG32" t="s">
        <v>57</v>
      </c>
    </row>
    <row r="33" spans="1:33" x14ac:dyDescent="0.25">
      <c r="A33" s="29" t="s">
        <v>58</v>
      </c>
      <c r="B33" s="30">
        <v>1</v>
      </c>
      <c r="C33" s="30">
        <v>2</v>
      </c>
      <c r="D33" s="30">
        <v>3</v>
      </c>
      <c r="E33" s="30">
        <v>4</v>
      </c>
      <c r="F33" s="30">
        <v>5</v>
      </c>
      <c r="G33" s="30">
        <v>6</v>
      </c>
      <c r="H33" s="30">
        <v>7</v>
      </c>
      <c r="I33" s="30">
        <v>8</v>
      </c>
      <c r="J33" s="31">
        <v>9</v>
      </c>
      <c r="W33" s="1" t="s">
        <v>58</v>
      </c>
      <c r="X33" s="1" t="s">
        <v>59</v>
      </c>
      <c r="Y33" s="1" t="s">
        <v>58</v>
      </c>
      <c r="Z33" s="1" t="s">
        <v>59</v>
      </c>
      <c r="AA33" s="1" t="s">
        <v>60</v>
      </c>
      <c r="AB33" s="1" t="s">
        <v>61</v>
      </c>
      <c r="AC33" s="1" t="s">
        <v>62</v>
      </c>
      <c r="AF33" s="64">
        <v>1000000</v>
      </c>
      <c r="AG33" s="2">
        <f>AF33*$AA$31/1000</f>
        <v>2.5000000000001688</v>
      </c>
    </row>
    <row r="34" spans="1:33" x14ac:dyDescent="0.25">
      <c r="A34" s="29">
        <v>1</v>
      </c>
      <c r="B34" s="42">
        <v>90</v>
      </c>
      <c r="C34" s="42">
        <v>87.6</v>
      </c>
      <c r="D34" s="42">
        <v>84.4</v>
      </c>
      <c r="E34" s="42">
        <v>79.600000000000009</v>
      </c>
      <c r="F34" s="42">
        <v>71.59999999999998</v>
      </c>
      <c r="G34" s="42">
        <v>55.599999999999973</v>
      </c>
      <c r="H34" s="42">
        <v>36.399999999999963</v>
      </c>
      <c r="I34" s="42">
        <v>26.799999999999955</v>
      </c>
      <c r="J34" s="43">
        <v>21.999999999999947</v>
      </c>
      <c r="L34" s="50">
        <f>B34-ROUND(B34,0)</f>
        <v>0</v>
      </c>
      <c r="M34" s="50">
        <f>C34-ROUND(C34,0)</f>
        <v>-0.40000000000000568</v>
      </c>
      <c r="N34" s="50">
        <f t="shared" ref="N34:T34" si="0">D34-ROUND(D34,0)</f>
        <v>0.40000000000000568</v>
      </c>
      <c r="O34" s="50">
        <f t="shared" si="0"/>
        <v>-0.39999999999999147</v>
      </c>
      <c r="P34" s="50">
        <f t="shared" si="0"/>
        <v>-0.4000000000000199</v>
      </c>
      <c r="Q34" s="50">
        <f t="shared" si="0"/>
        <v>-0.400000000000027</v>
      </c>
      <c r="R34" s="50">
        <f t="shared" si="0"/>
        <v>0.39999999999996305</v>
      </c>
      <c r="S34" s="50">
        <f t="shared" si="0"/>
        <v>-0.20000000000004547</v>
      </c>
      <c r="T34" s="50">
        <f t="shared" si="0"/>
        <v>-5.3290705182007514E-14</v>
      </c>
      <c r="U34" s="50"/>
      <c r="V34" s="50"/>
      <c r="W34" s="60">
        <v>90</v>
      </c>
      <c r="X34" s="60">
        <f>(1.75-(W34/90*0.75))*0.75</f>
        <v>0.75</v>
      </c>
      <c r="Y34" s="50">
        <f>ROUND(W34,0)</f>
        <v>90</v>
      </c>
      <c r="Z34">
        <f>(1.75-(Y34/90*0.75))*0.75</f>
        <v>0.75</v>
      </c>
      <c r="AA34" s="61">
        <f>Z34-X34</f>
        <v>0</v>
      </c>
      <c r="AB34" s="61"/>
      <c r="AC34" s="61"/>
      <c r="AD34" s="50"/>
      <c r="AE34" s="50"/>
      <c r="AF34" s="64">
        <v>10000000</v>
      </c>
      <c r="AG34" s="2">
        <f>AF34*$AA$31/1000</f>
        <v>25.000000000001688</v>
      </c>
    </row>
    <row r="35" spans="1:33" x14ac:dyDescent="0.25">
      <c r="A35" s="29">
        <v>2</v>
      </c>
      <c r="B35" s="44">
        <v>89.2</v>
      </c>
      <c r="C35" s="44">
        <v>86.800000000000011</v>
      </c>
      <c r="D35" s="44">
        <v>83.59999999999998</v>
      </c>
      <c r="E35" s="44">
        <v>78.799999999999983</v>
      </c>
      <c r="F35" s="44">
        <v>70.799999999999983</v>
      </c>
      <c r="G35" s="44">
        <v>54.799999999999983</v>
      </c>
      <c r="H35" s="44">
        <v>35.599999999999994</v>
      </c>
      <c r="I35" s="44">
        <v>25.999999999999986</v>
      </c>
      <c r="J35" s="45">
        <v>21.199999999999985</v>
      </c>
      <c r="L35" s="50">
        <f>B35-ROUND(B35,0)</f>
        <v>0.20000000000000284</v>
      </c>
      <c r="M35" s="50">
        <f>C35-ROUND(C35,0)</f>
        <v>-0.19999999999998863</v>
      </c>
      <c r="N35" s="50">
        <f t="shared" ref="N35:T35" si="1">D35-ROUND(D35,0)</f>
        <v>-0.4000000000000199</v>
      </c>
      <c r="O35" s="50">
        <f t="shared" si="1"/>
        <v>-0.20000000000001705</v>
      </c>
      <c r="P35" s="50">
        <f t="shared" si="1"/>
        <v>-0.20000000000001705</v>
      </c>
      <c r="Q35" s="50">
        <f t="shared" si="1"/>
        <v>-0.20000000000001705</v>
      </c>
      <c r="R35" s="50">
        <f t="shared" si="1"/>
        <v>-0.40000000000000568</v>
      </c>
      <c r="S35" s="50">
        <f t="shared" si="1"/>
        <v>0</v>
      </c>
      <c r="T35" s="50">
        <f t="shared" si="1"/>
        <v>0.19999999999998508</v>
      </c>
      <c r="V35" s="50"/>
      <c r="W35" s="60">
        <v>89.2</v>
      </c>
      <c r="X35" s="60">
        <f>(1.75-(W35/90*0.75))*0.75</f>
        <v>0.75499999999999989</v>
      </c>
      <c r="Y35" s="50">
        <f>ROUND(W35,0)</f>
        <v>89</v>
      </c>
      <c r="Z35">
        <f>(1.75-(Y35/90*0.75))*0.75</f>
        <v>0.75624999999999998</v>
      </c>
      <c r="AA35" s="61">
        <f>Z35-X35</f>
        <v>1.2500000000000844E-3</v>
      </c>
      <c r="AB35" s="61"/>
      <c r="AC35" s="61"/>
      <c r="AD35" s="50"/>
      <c r="AE35" s="50"/>
      <c r="AF35" s="64">
        <v>100000000</v>
      </c>
      <c r="AG35" s="2">
        <f>AF35*$AA$31/1000</f>
        <v>250.00000000001688</v>
      </c>
    </row>
    <row r="36" spans="1:33" x14ac:dyDescent="0.25">
      <c r="A36" s="29">
        <v>3</v>
      </c>
      <c r="B36" s="42">
        <v>88.4</v>
      </c>
      <c r="C36" s="42">
        <v>85.999999999999986</v>
      </c>
      <c r="D36" s="42">
        <v>82.8</v>
      </c>
      <c r="E36" s="42">
        <v>77.999999999999986</v>
      </c>
      <c r="F36" s="42">
        <v>69.999999999999986</v>
      </c>
      <c r="G36" s="42">
        <v>53.999999999999993</v>
      </c>
      <c r="H36" s="42">
        <v>34.799999999999976</v>
      </c>
      <c r="I36" s="42">
        <v>25.199999999999971</v>
      </c>
      <c r="J36" s="43">
        <v>20.399999999999991</v>
      </c>
      <c r="L36" s="50">
        <f t="shared" ref="L36:L59" si="2">B36-ROUND(B36,0)</f>
        <v>0.40000000000000568</v>
      </c>
      <c r="M36" s="50">
        <f t="shared" ref="M36:M59" si="3">C36-ROUND(C36,0)</f>
        <v>0</v>
      </c>
      <c r="N36" s="50">
        <f t="shared" ref="N36:N59" si="4">D36-ROUND(D36,0)</f>
        <v>-0.20000000000000284</v>
      </c>
      <c r="O36" s="50">
        <f t="shared" ref="O36:O59" si="5">E36-ROUND(E36,0)</f>
        <v>0</v>
      </c>
      <c r="P36" s="50">
        <f t="shared" ref="P36:P59" si="6">F36-ROUND(F36,0)</f>
        <v>0</v>
      </c>
      <c r="Q36" s="50">
        <f t="shared" ref="Q36:Q59" si="7">G36-ROUND(G36,0)</f>
        <v>0</v>
      </c>
      <c r="R36" s="50">
        <f t="shared" ref="R36:R59" si="8">H36-ROUND(H36,0)</f>
        <v>-0.20000000000002416</v>
      </c>
      <c r="S36" s="50">
        <f t="shared" ref="S36:S59" si="9">I36-ROUND(I36,0)</f>
        <v>0.19999999999997087</v>
      </c>
      <c r="T36" s="50">
        <f t="shared" ref="T36:T59" si="10">J36-ROUND(J36,0)</f>
        <v>0.39999999999999147</v>
      </c>
      <c r="V36" s="50"/>
      <c r="W36" s="60">
        <v>88.4</v>
      </c>
      <c r="X36" s="60">
        <f t="shared" ref="X36:X80" si="11">(1.75-(W36/90*0.75))*0.75</f>
        <v>0.7599999999999999</v>
      </c>
      <c r="Y36" s="50">
        <f t="shared" ref="Y36:Y80" si="12">ROUND(W36,0)</f>
        <v>88</v>
      </c>
      <c r="Z36">
        <f t="shared" ref="Z36:Z80" si="13">(1.75-(Y36/90*0.75))*0.75</f>
        <v>0.76249999999999996</v>
      </c>
      <c r="AA36" s="61">
        <f t="shared" ref="AA36:AA80" si="14">Z36-X36</f>
        <v>2.5000000000000577E-3</v>
      </c>
      <c r="AB36" s="61"/>
      <c r="AC36" s="61"/>
      <c r="AD36" s="50"/>
      <c r="AE36" s="50"/>
      <c r="AF36" s="64">
        <v>1000000000</v>
      </c>
      <c r="AG36" s="2">
        <f>AF36*$AA$31/1000</f>
        <v>2500.0000000001687</v>
      </c>
    </row>
    <row r="37" spans="1:33" x14ac:dyDescent="0.25">
      <c r="A37" s="29">
        <v>4</v>
      </c>
      <c r="B37" s="44">
        <v>87.6</v>
      </c>
      <c r="C37" s="44">
        <v>85.2</v>
      </c>
      <c r="D37" s="44">
        <v>82</v>
      </c>
      <c r="E37" s="44">
        <v>77.2</v>
      </c>
      <c r="F37" s="44">
        <v>69.199999999999974</v>
      </c>
      <c r="G37" s="44">
        <v>53.199999999999982</v>
      </c>
      <c r="H37" s="44">
        <v>33.999999999999986</v>
      </c>
      <c r="I37" s="44">
        <v>24.399999999999977</v>
      </c>
      <c r="J37" s="45">
        <v>19.599999999999973</v>
      </c>
      <c r="L37" s="50">
        <f t="shared" si="2"/>
        <v>-0.40000000000000568</v>
      </c>
      <c r="M37" s="50">
        <f t="shared" si="3"/>
        <v>0.20000000000000284</v>
      </c>
      <c r="N37" s="50">
        <f t="shared" si="4"/>
        <v>0</v>
      </c>
      <c r="O37" s="50">
        <f t="shared" si="5"/>
        <v>0.20000000000000284</v>
      </c>
      <c r="P37" s="50">
        <f t="shared" si="6"/>
        <v>0.19999999999997442</v>
      </c>
      <c r="Q37" s="50">
        <f t="shared" si="7"/>
        <v>0.19999999999998153</v>
      </c>
      <c r="R37" s="50">
        <f t="shared" si="8"/>
        <v>0</v>
      </c>
      <c r="S37" s="50">
        <f t="shared" si="9"/>
        <v>0.39999999999997726</v>
      </c>
      <c r="T37" s="50">
        <f t="shared" si="10"/>
        <v>-0.400000000000027</v>
      </c>
      <c r="V37" s="50"/>
      <c r="W37" s="60">
        <v>87.6</v>
      </c>
      <c r="X37" s="60">
        <f t="shared" si="11"/>
        <v>0.76500000000000001</v>
      </c>
      <c r="Y37" s="50">
        <f t="shared" si="12"/>
        <v>88</v>
      </c>
      <c r="Z37">
        <f t="shared" si="13"/>
        <v>0.76249999999999996</v>
      </c>
      <c r="AA37" s="61">
        <f t="shared" si="14"/>
        <v>-2.5000000000000577E-3</v>
      </c>
      <c r="AB37" s="61"/>
      <c r="AC37" s="61"/>
      <c r="AD37" s="50"/>
      <c r="AE37" s="50"/>
      <c r="AF37" s="64">
        <v>10000000000</v>
      </c>
      <c r="AG37" s="2">
        <f>AF37*$AA$31/1000</f>
        <v>25000.000000001688</v>
      </c>
    </row>
    <row r="38" spans="1:33" x14ac:dyDescent="0.25">
      <c r="A38" s="29">
        <v>5</v>
      </c>
      <c r="B38" s="42">
        <v>86.800000000000011</v>
      </c>
      <c r="C38" s="42">
        <v>84.4</v>
      </c>
      <c r="D38" s="42">
        <v>81.199999999999974</v>
      </c>
      <c r="E38" s="42">
        <v>76.399999999999977</v>
      </c>
      <c r="F38" s="42">
        <v>68.399999999999977</v>
      </c>
      <c r="G38" s="42">
        <v>52.399999999999984</v>
      </c>
      <c r="H38" s="42">
        <v>33.199999999999996</v>
      </c>
      <c r="I38" s="42">
        <v>23.599999999999984</v>
      </c>
      <c r="J38" s="43">
        <v>18.799999999999955</v>
      </c>
      <c r="L38" s="50">
        <f t="shared" si="2"/>
        <v>-0.19999999999998863</v>
      </c>
      <c r="M38" s="50">
        <f t="shared" si="3"/>
        <v>0.40000000000000568</v>
      </c>
      <c r="N38" s="50">
        <f t="shared" si="4"/>
        <v>0.19999999999997442</v>
      </c>
      <c r="O38" s="50">
        <f t="shared" si="5"/>
        <v>0.39999999999997726</v>
      </c>
      <c r="P38" s="50">
        <f t="shared" si="6"/>
        <v>0.39999999999997726</v>
      </c>
      <c r="Q38" s="50">
        <f t="shared" si="7"/>
        <v>0.39999999999998437</v>
      </c>
      <c r="R38" s="50">
        <f t="shared" si="8"/>
        <v>0.19999999999999574</v>
      </c>
      <c r="S38" s="50">
        <f t="shared" si="9"/>
        <v>-0.40000000000001634</v>
      </c>
      <c r="T38" s="50">
        <f t="shared" si="10"/>
        <v>-0.20000000000004547</v>
      </c>
      <c r="V38" s="50"/>
      <c r="W38" s="60">
        <v>86.800000000000011</v>
      </c>
      <c r="X38" s="60">
        <f t="shared" si="11"/>
        <v>0.77</v>
      </c>
      <c r="Y38" s="50">
        <f t="shared" si="12"/>
        <v>87</v>
      </c>
      <c r="Z38">
        <f t="shared" si="13"/>
        <v>0.76874999999999993</v>
      </c>
      <c r="AA38" s="61">
        <f t="shared" si="14"/>
        <v>-1.2500000000000844E-3</v>
      </c>
      <c r="AB38" s="61"/>
      <c r="AC38" s="61"/>
      <c r="AD38" s="50"/>
      <c r="AE38" s="50"/>
      <c r="AF38" s="60"/>
      <c r="AG38" s="50"/>
    </row>
    <row r="39" spans="1:33" x14ac:dyDescent="0.25">
      <c r="A39" s="29">
        <v>6</v>
      </c>
      <c r="B39" s="44">
        <v>85.999999999999986</v>
      </c>
      <c r="C39" s="44">
        <v>83.59999999999998</v>
      </c>
      <c r="D39" s="44">
        <v>80.399999999999991</v>
      </c>
      <c r="E39" s="44">
        <v>75.59999999999998</v>
      </c>
      <c r="F39" s="44">
        <v>67.59999999999998</v>
      </c>
      <c r="G39" s="44">
        <v>51.599999999999994</v>
      </c>
      <c r="H39" s="44">
        <v>32.399999999999977</v>
      </c>
      <c r="I39" s="44">
        <v>22.799999999999969</v>
      </c>
      <c r="J39" s="45">
        <v>17.999999999999961</v>
      </c>
      <c r="L39" s="50">
        <f t="shared" si="2"/>
        <v>0</v>
      </c>
      <c r="M39" s="50">
        <f t="shared" si="3"/>
        <v>-0.4000000000000199</v>
      </c>
      <c r="N39" s="50">
        <f t="shared" si="4"/>
        <v>0.39999999999999147</v>
      </c>
      <c r="O39" s="50">
        <f t="shared" si="5"/>
        <v>-0.4000000000000199</v>
      </c>
      <c r="P39" s="50">
        <f t="shared" si="6"/>
        <v>-0.4000000000000199</v>
      </c>
      <c r="Q39" s="50">
        <f t="shared" si="7"/>
        <v>-0.40000000000000568</v>
      </c>
      <c r="R39" s="50">
        <f t="shared" si="8"/>
        <v>0.39999999999997726</v>
      </c>
      <c r="S39" s="50">
        <f t="shared" si="9"/>
        <v>-0.20000000000003126</v>
      </c>
      <c r="T39" s="50">
        <f t="shared" si="10"/>
        <v>-3.907985046680551E-14</v>
      </c>
      <c r="V39" s="50"/>
      <c r="W39" s="60">
        <v>85.999999999999986</v>
      </c>
      <c r="X39" s="60">
        <f t="shared" si="11"/>
        <v>0.77500000000000013</v>
      </c>
      <c r="Y39" s="50">
        <f t="shared" si="12"/>
        <v>86</v>
      </c>
      <c r="Z39">
        <f t="shared" si="13"/>
        <v>0.77499999999999991</v>
      </c>
      <c r="AA39" s="61">
        <f t="shared" si="14"/>
        <v>0</v>
      </c>
      <c r="AB39" s="61"/>
      <c r="AC39" s="61"/>
      <c r="AD39" s="50"/>
      <c r="AE39" s="50"/>
      <c r="AF39" s="60"/>
      <c r="AG39" s="50"/>
    </row>
    <row r="40" spans="1:33" x14ac:dyDescent="0.25">
      <c r="A40" s="29">
        <v>7</v>
      </c>
      <c r="B40" s="42">
        <v>85.2</v>
      </c>
      <c r="C40" s="42">
        <v>82.8</v>
      </c>
      <c r="D40" s="42">
        <v>79.600000000000009</v>
      </c>
      <c r="E40" s="42">
        <v>74.8</v>
      </c>
      <c r="F40" s="42">
        <v>66.799999999999969</v>
      </c>
      <c r="G40" s="42">
        <v>50.799999999999976</v>
      </c>
      <c r="H40" s="42">
        <v>31.599999999999955</v>
      </c>
      <c r="I40" s="42">
        <v>21.999999999999947</v>
      </c>
      <c r="J40" s="43">
        <v>17.2</v>
      </c>
      <c r="L40" s="50">
        <f t="shared" si="2"/>
        <v>0.20000000000000284</v>
      </c>
      <c r="M40" s="50">
        <f t="shared" si="3"/>
        <v>-0.20000000000000284</v>
      </c>
      <c r="N40" s="50">
        <f t="shared" si="4"/>
        <v>-0.39999999999999147</v>
      </c>
      <c r="O40" s="50">
        <f t="shared" si="5"/>
        <v>-0.20000000000000284</v>
      </c>
      <c r="P40" s="50">
        <f t="shared" si="6"/>
        <v>-0.20000000000003126</v>
      </c>
      <c r="Q40" s="50">
        <f t="shared" si="7"/>
        <v>-0.20000000000002416</v>
      </c>
      <c r="R40" s="50">
        <f t="shared" si="8"/>
        <v>-0.40000000000004476</v>
      </c>
      <c r="S40" s="50">
        <f t="shared" si="9"/>
        <v>-5.3290705182007514E-14</v>
      </c>
      <c r="T40" s="50">
        <f t="shared" si="10"/>
        <v>0.19999999999999929</v>
      </c>
      <c r="V40" s="50"/>
      <c r="W40" s="60">
        <v>85.2</v>
      </c>
      <c r="X40" s="60">
        <f t="shared" si="11"/>
        <v>0.78</v>
      </c>
      <c r="Y40" s="50">
        <f t="shared" si="12"/>
        <v>85</v>
      </c>
      <c r="Z40">
        <f t="shared" si="13"/>
        <v>0.78125</v>
      </c>
      <c r="AA40" s="61">
        <f t="shared" si="14"/>
        <v>1.2499999999999734E-3</v>
      </c>
      <c r="AB40" s="61"/>
      <c r="AC40" s="61"/>
      <c r="AD40" s="50"/>
      <c r="AE40" s="50"/>
      <c r="AF40" s="60"/>
      <c r="AG40" s="50"/>
    </row>
    <row r="41" spans="1:33" x14ac:dyDescent="0.25">
      <c r="A41" s="29">
        <v>8</v>
      </c>
      <c r="B41" s="44">
        <v>84.4</v>
      </c>
      <c r="C41" s="44">
        <v>82</v>
      </c>
      <c r="D41" s="44">
        <v>78.799999999999983</v>
      </c>
      <c r="E41" s="44">
        <v>73.999999999999986</v>
      </c>
      <c r="F41" s="44">
        <v>65.999999999999986</v>
      </c>
      <c r="G41" s="44">
        <v>50.000000000000007</v>
      </c>
      <c r="H41" s="44">
        <v>30.799999999999994</v>
      </c>
      <c r="I41" s="44">
        <v>21.199999999999985</v>
      </c>
      <c r="J41" s="45">
        <v>16.399999999999981</v>
      </c>
      <c r="L41" s="50">
        <f t="shared" si="2"/>
        <v>0.40000000000000568</v>
      </c>
      <c r="M41" s="50">
        <f t="shared" si="3"/>
        <v>0</v>
      </c>
      <c r="N41" s="50">
        <f t="shared" si="4"/>
        <v>-0.20000000000001705</v>
      </c>
      <c r="O41" s="50">
        <f t="shared" si="5"/>
        <v>0</v>
      </c>
      <c r="P41" s="50">
        <f t="shared" si="6"/>
        <v>0</v>
      </c>
      <c r="Q41" s="50">
        <f t="shared" si="7"/>
        <v>0</v>
      </c>
      <c r="R41" s="50">
        <f t="shared" si="8"/>
        <v>-0.20000000000000639</v>
      </c>
      <c r="S41" s="50">
        <f t="shared" si="9"/>
        <v>0.19999999999998508</v>
      </c>
      <c r="T41" s="50">
        <f t="shared" si="10"/>
        <v>0.39999999999998082</v>
      </c>
      <c r="V41" s="50"/>
      <c r="W41" s="60">
        <v>84.4</v>
      </c>
      <c r="X41" s="60">
        <f t="shared" si="11"/>
        <v>0.78499999999999992</v>
      </c>
      <c r="Y41" s="50">
        <f t="shared" si="12"/>
        <v>84</v>
      </c>
      <c r="Z41">
        <f t="shared" si="13"/>
        <v>0.78750000000000009</v>
      </c>
      <c r="AA41" s="61">
        <f t="shared" si="14"/>
        <v>2.5000000000001688E-3</v>
      </c>
      <c r="AB41" s="61"/>
      <c r="AC41" s="61"/>
      <c r="AD41" s="50"/>
      <c r="AE41" s="50"/>
      <c r="AF41" s="60"/>
      <c r="AG41" s="50"/>
    </row>
    <row r="42" spans="1:33" x14ac:dyDescent="0.25">
      <c r="A42" s="29">
        <v>9</v>
      </c>
      <c r="B42" s="42">
        <v>83.59999999999998</v>
      </c>
      <c r="C42" s="42">
        <v>81.199999999999974</v>
      </c>
      <c r="D42" s="42">
        <v>77.999999999999986</v>
      </c>
      <c r="E42" s="42">
        <v>73.199999999999989</v>
      </c>
      <c r="F42" s="42">
        <v>65.199999999999989</v>
      </c>
      <c r="G42" s="42">
        <v>49.199999999999989</v>
      </c>
      <c r="H42" s="42">
        <v>30</v>
      </c>
      <c r="I42" s="42">
        <v>20.399999999999991</v>
      </c>
      <c r="J42" s="43">
        <v>15.599999999999961</v>
      </c>
      <c r="L42" s="50">
        <f t="shared" si="2"/>
        <v>-0.4000000000000199</v>
      </c>
      <c r="M42" s="50">
        <f t="shared" si="3"/>
        <v>0.19999999999997442</v>
      </c>
      <c r="N42" s="50">
        <f t="shared" si="4"/>
        <v>0</v>
      </c>
      <c r="O42" s="50">
        <f t="shared" si="5"/>
        <v>0.19999999999998863</v>
      </c>
      <c r="P42" s="50">
        <f t="shared" si="6"/>
        <v>0.19999999999998863</v>
      </c>
      <c r="Q42" s="50">
        <f t="shared" si="7"/>
        <v>0.19999999999998863</v>
      </c>
      <c r="R42" s="50">
        <f t="shared" si="8"/>
        <v>0</v>
      </c>
      <c r="S42" s="50">
        <f t="shared" si="9"/>
        <v>0.39999999999999147</v>
      </c>
      <c r="T42" s="50">
        <f t="shared" si="10"/>
        <v>-0.40000000000003944</v>
      </c>
      <c r="V42" s="50"/>
      <c r="W42" s="60">
        <v>83.59999999999998</v>
      </c>
      <c r="X42" s="60">
        <f t="shared" si="11"/>
        <v>0.79</v>
      </c>
      <c r="Y42" s="50">
        <f t="shared" si="12"/>
        <v>84</v>
      </c>
      <c r="Z42">
        <f t="shared" si="13"/>
        <v>0.78750000000000009</v>
      </c>
      <c r="AA42" s="61">
        <f t="shared" si="14"/>
        <v>-2.4999999999999467E-3</v>
      </c>
      <c r="AB42" s="61"/>
      <c r="AC42" s="61"/>
      <c r="AD42" s="50"/>
      <c r="AE42" s="50"/>
      <c r="AF42" s="60"/>
      <c r="AG42" s="50"/>
    </row>
    <row r="43" spans="1:33" x14ac:dyDescent="0.25">
      <c r="A43" s="29">
        <v>10</v>
      </c>
      <c r="B43" s="44">
        <v>82.8</v>
      </c>
      <c r="C43" s="44">
        <v>80.399999999999991</v>
      </c>
      <c r="D43" s="44">
        <v>77.2</v>
      </c>
      <c r="E43" s="44">
        <v>72.399999999999991</v>
      </c>
      <c r="F43" s="44">
        <v>64.399999999999963</v>
      </c>
      <c r="G43" s="44">
        <v>48.39999999999997</v>
      </c>
      <c r="H43" s="44">
        <v>29.199999999999978</v>
      </c>
      <c r="I43" s="44">
        <v>19.599999999999973</v>
      </c>
      <c r="J43" s="45">
        <v>14.799999999999969</v>
      </c>
      <c r="L43" s="50">
        <f t="shared" si="2"/>
        <v>-0.20000000000000284</v>
      </c>
      <c r="M43" s="50">
        <f t="shared" si="3"/>
        <v>0.39999999999999147</v>
      </c>
      <c r="N43" s="50">
        <f t="shared" si="4"/>
        <v>0.20000000000000284</v>
      </c>
      <c r="O43" s="50">
        <f t="shared" si="5"/>
        <v>0.39999999999999147</v>
      </c>
      <c r="P43" s="50">
        <f t="shared" si="6"/>
        <v>0.39999999999996305</v>
      </c>
      <c r="Q43" s="50">
        <f t="shared" si="7"/>
        <v>0.39999999999997016</v>
      </c>
      <c r="R43" s="50">
        <f t="shared" si="8"/>
        <v>0.19999999999997797</v>
      </c>
      <c r="S43" s="50">
        <f t="shared" si="9"/>
        <v>-0.400000000000027</v>
      </c>
      <c r="T43" s="50">
        <f t="shared" si="10"/>
        <v>-0.20000000000003126</v>
      </c>
      <c r="V43" s="50"/>
      <c r="W43" s="60">
        <v>82.8</v>
      </c>
      <c r="X43" s="60">
        <f t="shared" si="11"/>
        <v>0.79500000000000004</v>
      </c>
      <c r="Y43" s="50">
        <f t="shared" si="12"/>
        <v>83</v>
      </c>
      <c r="Z43">
        <f t="shared" si="13"/>
        <v>0.79374999999999996</v>
      </c>
      <c r="AA43" s="61">
        <f t="shared" si="14"/>
        <v>-1.2500000000000844E-3</v>
      </c>
      <c r="AB43" s="61"/>
      <c r="AC43" s="61"/>
      <c r="AD43" s="50"/>
      <c r="AE43" s="50"/>
      <c r="AF43" s="60"/>
      <c r="AG43" s="50"/>
    </row>
    <row r="44" spans="1:33" x14ac:dyDescent="0.25">
      <c r="A44" s="29">
        <v>11</v>
      </c>
      <c r="B44" s="42">
        <v>82</v>
      </c>
      <c r="C44" s="42">
        <v>79.600000000000009</v>
      </c>
      <c r="D44" s="42">
        <v>76.399999999999977</v>
      </c>
      <c r="E44" s="42">
        <v>71.59999999999998</v>
      </c>
      <c r="F44" s="42">
        <v>63.599999999999973</v>
      </c>
      <c r="G44" s="42">
        <v>47.599999999999987</v>
      </c>
      <c r="H44" s="42">
        <v>28.399999999999963</v>
      </c>
      <c r="I44" s="42">
        <v>18.799999999999955</v>
      </c>
      <c r="J44" s="43">
        <v>13.999999999999977</v>
      </c>
      <c r="L44" s="50">
        <f t="shared" si="2"/>
        <v>0</v>
      </c>
      <c r="M44" s="50">
        <f t="shared" si="3"/>
        <v>-0.39999999999999147</v>
      </c>
      <c r="N44" s="50">
        <f t="shared" si="4"/>
        <v>0.39999999999997726</v>
      </c>
      <c r="O44" s="50">
        <f t="shared" si="5"/>
        <v>-0.4000000000000199</v>
      </c>
      <c r="P44" s="50">
        <f t="shared" si="6"/>
        <v>-0.400000000000027</v>
      </c>
      <c r="Q44" s="50">
        <f t="shared" si="7"/>
        <v>-0.40000000000001279</v>
      </c>
      <c r="R44" s="50">
        <f t="shared" si="8"/>
        <v>0.39999999999996305</v>
      </c>
      <c r="S44" s="50">
        <f t="shared" si="9"/>
        <v>-0.20000000000004547</v>
      </c>
      <c r="T44" s="50">
        <f t="shared" si="10"/>
        <v>-2.3092638912203256E-14</v>
      </c>
      <c r="V44" s="50"/>
      <c r="W44" s="60">
        <v>82</v>
      </c>
      <c r="X44" s="60">
        <f t="shared" si="11"/>
        <v>0.8</v>
      </c>
      <c r="Y44" s="50">
        <f t="shared" si="12"/>
        <v>82</v>
      </c>
      <c r="Z44">
        <f t="shared" si="13"/>
        <v>0.8</v>
      </c>
      <c r="AA44" s="61">
        <f t="shared" si="14"/>
        <v>0</v>
      </c>
      <c r="AB44" s="61"/>
      <c r="AC44" s="61"/>
      <c r="AD44" s="50"/>
      <c r="AE44" s="50"/>
      <c r="AF44" s="60"/>
      <c r="AG44" s="50"/>
    </row>
    <row r="45" spans="1:33" x14ac:dyDescent="0.25">
      <c r="A45" s="29">
        <v>12</v>
      </c>
      <c r="B45" s="44">
        <v>81.199999999999974</v>
      </c>
      <c r="C45" s="44">
        <v>78.799999999999983</v>
      </c>
      <c r="D45" s="44">
        <v>75.59999999999998</v>
      </c>
      <c r="E45" s="44">
        <v>70.799999999999983</v>
      </c>
      <c r="F45" s="44">
        <v>62.799999999999983</v>
      </c>
      <c r="G45" s="44">
        <v>46.79999999999999</v>
      </c>
      <c r="H45" s="44">
        <v>27.599999999999969</v>
      </c>
      <c r="I45" s="44">
        <v>17.999999999999961</v>
      </c>
      <c r="J45" s="45">
        <v>13.199999999999958</v>
      </c>
      <c r="L45" s="50">
        <f t="shared" si="2"/>
        <v>0.19999999999997442</v>
      </c>
      <c r="M45" s="50">
        <f t="shared" si="3"/>
        <v>-0.20000000000001705</v>
      </c>
      <c r="N45" s="50">
        <f t="shared" si="4"/>
        <v>-0.4000000000000199</v>
      </c>
      <c r="O45" s="50">
        <f t="shared" si="5"/>
        <v>-0.20000000000001705</v>
      </c>
      <c r="P45" s="50">
        <f t="shared" si="6"/>
        <v>-0.20000000000001705</v>
      </c>
      <c r="Q45" s="50">
        <f t="shared" si="7"/>
        <v>-0.20000000000000995</v>
      </c>
      <c r="R45" s="50">
        <f t="shared" si="8"/>
        <v>-0.40000000000003055</v>
      </c>
      <c r="S45" s="50">
        <f t="shared" si="9"/>
        <v>-3.907985046680551E-14</v>
      </c>
      <c r="T45" s="50">
        <f t="shared" si="10"/>
        <v>0.19999999999995843</v>
      </c>
      <c r="V45" s="50"/>
      <c r="W45" s="60">
        <v>81.199999999999974</v>
      </c>
      <c r="X45" s="60">
        <f t="shared" si="11"/>
        <v>0.80500000000000027</v>
      </c>
      <c r="Y45" s="50">
        <f t="shared" si="12"/>
        <v>81</v>
      </c>
      <c r="Z45">
        <f t="shared" si="13"/>
        <v>0.80624999999999991</v>
      </c>
      <c r="AA45" s="61">
        <f t="shared" si="14"/>
        <v>1.2499999999996403E-3</v>
      </c>
      <c r="AB45" s="61"/>
      <c r="AC45" s="61"/>
      <c r="AD45" s="50"/>
      <c r="AE45" s="50"/>
      <c r="AF45" s="60"/>
      <c r="AG45" s="50"/>
    </row>
    <row r="46" spans="1:33" x14ac:dyDescent="0.25">
      <c r="A46" s="29">
        <v>13</v>
      </c>
      <c r="B46" s="42">
        <v>80.399999999999991</v>
      </c>
      <c r="C46" s="42">
        <v>77.999999999999986</v>
      </c>
      <c r="D46" s="42">
        <v>74.8</v>
      </c>
      <c r="E46" s="42">
        <v>69.999999999999986</v>
      </c>
      <c r="F46" s="42">
        <v>61.999999999999964</v>
      </c>
      <c r="G46" s="42">
        <v>45.999999999999972</v>
      </c>
      <c r="H46" s="42">
        <v>26.800000000000008</v>
      </c>
      <c r="I46" s="42">
        <v>17.2</v>
      </c>
      <c r="J46" s="43">
        <v>12.39999999999994</v>
      </c>
      <c r="L46" s="50">
        <f t="shared" si="2"/>
        <v>0.39999999999999147</v>
      </c>
      <c r="M46" s="50">
        <f t="shared" si="3"/>
        <v>0</v>
      </c>
      <c r="N46" s="50">
        <f t="shared" si="4"/>
        <v>-0.20000000000000284</v>
      </c>
      <c r="O46" s="50">
        <f t="shared" si="5"/>
        <v>0</v>
      </c>
      <c r="P46" s="50">
        <f t="shared" si="6"/>
        <v>0</v>
      </c>
      <c r="Q46" s="50">
        <f t="shared" si="7"/>
        <v>0</v>
      </c>
      <c r="R46" s="50">
        <f t="shared" si="8"/>
        <v>-0.19999999999999218</v>
      </c>
      <c r="S46" s="50">
        <f t="shared" si="9"/>
        <v>0.19999999999999929</v>
      </c>
      <c r="T46" s="50">
        <f t="shared" si="10"/>
        <v>0.39999999999993996</v>
      </c>
      <c r="V46" s="50"/>
      <c r="W46" s="60">
        <v>80.399999999999991</v>
      </c>
      <c r="X46" s="60">
        <f t="shared" si="11"/>
        <v>0.81</v>
      </c>
      <c r="Y46" s="50">
        <f t="shared" si="12"/>
        <v>80</v>
      </c>
      <c r="Z46">
        <f t="shared" si="13"/>
        <v>0.81250000000000011</v>
      </c>
      <c r="AA46" s="61">
        <f t="shared" si="14"/>
        <v>2.5000000000000577E-3</v>
      </c>
      <c r="AB46" s="61"/>
      <c r="AC46" s="61"/>
      <c r="AD46" s="50"/>
      <c r="AE46" s="50"/>
      <c r="AF46" s="60"/>
      <c r="AG46" s="50"/>
    </row>
    <row r="47" spans="1:33" x14ac:dyDescent="0.25">
      <c r="A47" s="29">
        <v>14</v>
      </c>
      <c r="B47" s="44">
        <v>79.600000000000009</v>
      </c>
      <c r="C47" s="44">
        <v>77.2</v>
      </c>
      <c r="D47" s="44">
        <v>73.999999999999986</v>
      </c>
      <c r="E47" s="44">
        <v>69.199999999999974</v>
      </c>
      <c r="F47" s="44">
        <v>61.199999999999967</v>
      </c>
      <c r="G47" s="44">
        <v>45.199999999999953</v>
      </c>
      <c r="H47" s="44">
        <v>25.999999999999986</v>
      </c>
      <c r="I47" s="44">
        <v>16.399999999999981</v>
      </c>
      <c r="J47" s="45">
        <v>11.599999999999975</v>
      </c>
      <c r="L47" s="50">
        <f t="shared" si="2"/>
        <v>-0.39999999999999147</v>
      </c>
      <c r="M47" s="50">
        <f t="shared" si="3"/>
        <v>0.20000000000000284</v>
      </c>
      <c r="N47" s="50">
        <f t="shared" si="4"/>
        <v>0</v>
      </c>
      <c r="O47" s="50">
        <f t="shared" si="5"/>
        <v>0.19999999999997442</v>
      </c>
      <c r="P47" s="50">
        <f t="shared" si="6"/>
        <v>0.19999999999996732</v>
      </c>
      <c r="Q47" s="50">
        <f t="shared" si="7"/>
        <v>0.1999999999999531</v>
      </c>
      <c r="R47" s="50">
        <f t="shared" si="8"/>
        <v>0</v>
      </c>
      <c r="S47" s="50">
        <f t="shared" si="9"/>
        <v>0.39999999999998082</v>
      </c>
      <c r="T47" s="50">
        <f t="shared" si="10"/>
        <v>-0.40000000000002522</v>
      </c>
      <c r="V47" s="50"/>
      <c r="W47" s="60">
        <v>79.600000000000009</v>
      </c>
      <c r="X47" s="60">
        <f t="shared" si="11"/>
        <v>0.81499999999999984</v>
      </c>
      <c r="Y47" s="50">
        <f t="shared" si="12"/>
        <v>80</v>
      </c>
      <c r="Z47">
        <f t="shared" si="13"/>
        <v>0.81250000000000011</v>
      </c>
      <c r="AA47" s="61">
        <f t="shared" si="14"/>
        <v>-2.4999999999997247E-3</v>
      </c>
      <c r="AB47" s="61"/>
      <c r="AC47" s="61"/>
      <c r="AD47" s="50"/>
      <c r="AE47" s="50"/>
      <c r="AF47" s="60"/>
      <c r="AG47" s="50"/>
    </row>
    <row r="48" spans="1:33" x14ac:dyDescent="0.25">
      <c r="A48" s="29">
        <v>15</v>
      </c>
      <c r="B48" s="42">
        <v>78.799999999999983</v>
      </c>
      <c r="C48" s="42">
        <v>76.399999999999977</v>
      </c>
      <c r="D48" s="42">
        <v>73.199999999999989</v>
      </c>
      <c r="E48" s="42">
        <v>68.399999999999977</v>
      </c>
      <c r="F48" s="42">
        <v>60.399999999999984</v>
      </c>
      <c r="G48" s="42">
        <v>44.399999999999984</v>
      </c>
      <c r="H48" s="42">
        <v>25.199999999999971</v>
      </c>
      <c r="I48" s="42">
        <v>15.599999999999961</v>
      </c>
      <c r="J48" s="43">
        <v>10.799999999999983</v>
      </c>
      <c r="L48" s="50">
        <f t="shared" si="2"/>
        <v>-0.20000000000001705</v>
      </c>
      <c r="M48" s="50">
        <f t="shared" si="3"/>
        <v>0.39999999999997726</v>
      </c>
      <c r="N48" s="50">
        <f t="shared" si="4"/>
        <v>0.19999999999998863</v>
      </c>
      <c r="O48" s="50">
        <f t="shared" si="5"/>
        <v>0.39999999999997726</v>
      </c>
      <c r="P48" s="50">
        <f t="shared" si="6"/>
        <v>0.39999999999998437</v>
      </c>
      <c r="Q48" s="50">
        <f t="shared" si="7"/>
        <v>0.39999999999998437</v>
      </c>
      <c r="R48" s="50">
        <f t="shared" si="8"/>
        <v>0.19999999999997087</v>
      </c>
      <c r="S48" s="50">
        <f t="shared" si="9"/>
        <v>-0.40000000000003944</v>
      </c>
      <c r="T48" s="50">
        <f t="shared" si="10"/>
        <v>-0.20000000000001705</v>
      </c>
      <c r="V48" s="50"/>
      <c r="W48" s="60">
        <v>78.799999999999983</v>
      </c>
      <c r="X48" s="60">
        <f t="shared" si="11"/>
        <v>0.82000000000000006</v>
      </c>
      <c r="Y48" s="50">
        <f t="shared" si="12"/>
        <v>79</v>
      </c>
      <c r="Z48">
        <f t="shared" si="13"/>
        <v>0.81875000000000009</v>
      </c>
      <c r="AA48" s="61">
        <f t="shared" si="14"/>
        <v>-1.2499999999999734E-3</v>
      </c>
      <c r="AB48" s="61"/>
      <c r="AC48" s="61"/>
      <c r="AD48" s="50"/>
      <c r="AE48" s="50"/>
      <c r="AF48" s="60"/>
      <c r="AG48" s="50"/>
    </row>
    <row r="49" spans="1:33" x14ac:dyDescent="0.25">
      <c r="A49" s="29">
        <v>16</v>
      </c>
      <c r="B49" s="44">
        <v>77.2</v>
      </c>
      <c r="C49" s="44">
        <v>74.8</v>
      </c>
      <c r="D49" s="44">
        <v>71.600000000000009</v>
      </c>
      <c r="E49" s="44">
        <v>66.8</v>
      </c>
      <c r="F49" s="44">
        <v>58.8</v>
      </c>
      <c r="G49" s="44">
        <v>42.799999999999976</v>
      </c>
      <c r="H49" s="44">
        <v>23.599999999999984</v>
      </c>
      <c r="I49" s="44">
        <v>13.999999999999977</v>
      </c>
      <c r="J49" s="45">
        <v>9.1999999999999726</v>
      </c>
      <c r="L49" s="50">
        <f t="shared" si="2"/>
        <v>0.20000000000000284</v>
      </c>
      <c r="M49" s="50">
        <f t="shared" si="3"/>
        <v>-0.20000000000000284</v>
      </c>
      <c r="N49" s="50">
        <f t="shared" si="4"/>
        <v>-0.39999999999999147</v>
      </c>
      <c r="O49" s="50">
        <f t="shared" si="5"/>
        <v>-0.20000000000000284</v>
      </c>
      <c r="P49" s="50">
        <f t="shared" si="6"/>
        <v>-0.20000000000000284</v>
      </c>
      <c r="Q49" s="50">
        <f t="shared" si="7"/>
        <v>-0.20000000000002416</v>
      </c>
      <c r="R49" s="50">
        <f t="shared" si="8"/>
        <v>-0.40000000000001634</v>
      </c>
      <c r="S49" s="50">
        <f t="shared" si="9"/>
        <v>-2.3092638912203256E-14</v>
      </c>
      <c r="T49" s="50">
        <f t="shared" si="10"/>
        <v>0.19999999999997264</v>
      </c>
      <c r="V49" s="50"/>
      <c r="W49" s="60">
        <v>77.999999999999986</v>
      </c>
      <c r="X49" s="60">
        <f t="shared" si="11"/>
        <v>0.82500000000000007</v>
      </c>
      <c r="Y49" s="50">
        <f t="shared" si="12"/>
        <v>78</v>
      </c>
      <c r="Z49">
        <f t="shared" si="13"/>
        <v>0.82500000000000007</v>
      </c>
      <c r="AA49" s="61">
        <f t="shared" si="14"/>
        <v>0</v>
      </c>
      <c r="AB49" s="61"/>
      <c r="AC49" s="61"/>
      <c r="AD49" s="50"/>
      <c r="AE49" s="50"/>
      <c r="AF49" s="60"/>
      <c r="AG49" s="50"/>
    </row>
    <row r="50" spans="1:33" x14ac:dyDescent="0.25">
      <c r="A50" s="29">
        <v>17</v>
      </c>
      <c r="B50" s="42">
        <v>77.2</v>
      </c>
      <c r="C50" s="42">
        <v>74.8</v>
      </c>
      <c r="D50" s="42">
        <v>71.59999999999998</v>
      </c>
      <c r="E50" s="42">
        <v>66.799999999999969</v>
      </c>
      <c r="F50" s="42">
        <v>58.799999999999976</v>
      </c>
      <c r="G50" s="42">
        <v>42.799999999999976</v>
      </c>
      <c r="H50" s="42">
        <v>23.599999999999984</v>
      </c>
      <c r="I50" s="42">
        <v>13.999999999999977</v>
      </c>
      <c r="J50" s="43">
        <v>9.199999999999946</v>
      </c>
      <c r="L50" s="50">
        <f t="shared" si="2"/>
        <v>0.20000000000000284</v>
      </c>
      <c r="M50" s="50">
        <f t="shared" si="3"/>
        <v>-0.20000000000000284</v>
      </c>
      <c r="N50" s="50">
        <f t="shared" si="4"/>
        <v>-0.4000000000000199</v>
      </c>
      <c r="O50" s="50">
        <f t="shared" si="5"/>
        <v>-0.20000000000003126</v>
      </c>
      <c r="P50" s="50">
        <f t="shared" si="6"/>
        <v>-0.20000000000002416</v>
      </c>
      <c r="Q50" s="50">
        <f t="shared" si="7"/>
        <v>-0.20000000000002416</v>
      </c>
      <c r="R50" s="50">
        <f t="shared" si="8"/>
        <v>-0.40000000000001634</v>
      </c>
      <c r="S50" s="50">
        <f t="shared" si="9"/>
        <v>-2.3092638912203256E-14</v>
      </c>
      <c r="T50" s="50">
        <f t="shared" si="10"/>
        <v>0.199999999999946</v>
      </c>
      <c r="V50" s="50"/>
      <c r="W50" s="60">
        <v>77.2</v>
      </c>
      <c r="X50" s="60">
        <f t="shared" si="11"/>
        <v>0.82999999999999985</v>
      </c>
      <c r="Y50" s="50">
        <f t="shared" si="12"/>
        <v>77</v>
      </c>
      <c r="Z50">
        <f t="shared" si="13"/>
        <v>0.83125000000000004</v>
      </c>
      <c r="AA50" s="61">
        <f t="shared" si="14"/>
        <v>1.2500000000001954E-3</v>
      </c>
      <c r="AB50" s="61"/>
      <c r="AC50" s="61"/>
      <c r="AD50" s="50"/>
      <c r="AE50" s="50"/>
      <c r="AF50" s="60"/>
      <c r="AG50" s="50"/>
    </row>
    <row r="51" spans="1:33" x14ac:dyDescent="0.25">
      <c r="A51" s="29">
        <v>18</v>
      </c>
      <c r="B51" s="44">
        <v>76.400000000000006</v>
      </c>
      <c r="C51" s="44">
        <v>73.999999999999986</v>
      </c>
      <c r="D51" s="44">
        <v>70.799999999999983</v>
      </c>
      <c r="E51" s="44">
        <v>65.999999999999986</v>
      </c>
      <c r="F51" s="44">
        <v>57.999999999999979</v>
      </c>
      <c r="G51" s="44">
        <v>41.999999999999986</v>
      </c>
      <c r="H51" s="44">
        <v>22.799999999999969</v>
      </c>
      <c r="I51" s="44">
        <v>13.199999999999958</v>
      </c>
      <c r="J51" s="45">
        <v>8.3999999999999542</v>
      </c>
      <c r="L51" s="50">
        <f t="shared" si="2"/>
        <v>0.40000000000000568</v>
      </c>
      <c r="M51" s="50">
        <f t="shared" si="3"/>
        <v>0</v>
      </c>
      <c r="N51" s="50">
        <f t="shared" si="4"/>
        <v>-0.20000000000001705</v>
      </c>
      <c r="O51" s="50">
        <f t="shared" si="5"/>
        <v>0</v>
      </c>
      <c r="P51" s="50">
        <f t="shared" si="6"/>
        <v>0</v>
      </c>
      <c r="Q51" s="50">
        <f t="shared" si="7"/>
        <v>0</v>
      </c>
      <c r="R51" s="50">
        <f t="shared" si="8"/>
        <v>-0.20000000000003126</v>
      </c>
      <c r="S51" s="50">
        <f t="shared" si="9"/>
        <v>0.19999999999995843</v>
      </c>
      <c r="T51" s="50">
        <f t="shared" si="10"/>
        <v>0.39999999999995417</v>
      </c>
      <c r="V51" s="50"/>
      <c r="W51" s="60">
        <v>76.400000000000006</v>
      </c>
      <c r="X51" s="60">
        <f t="shared" si="11"/>
        <v>0.83499999999999996</v>
      </c>
      <c r="Y51" s="50">
        <f t="shared" si="12"/>
        <v>76</v>
      </c>
      <c r="Z51">
        <f t="shared" si="13"/>
        <v>0.83750000000000002</v>
      </c>
      <c r="AA51" s="61">
        <f t="shared" si="14"/>
        <v>2.5000000000000577E-3</v>
      </c>
      <c r="AB51" s="61"/>
      <c r="AC51" s="61"/>
      <c r="AD51" s="50"/>
      <c r="AE51" s="50"/>
      <c r="AF51" s="60"/>
      <c r="AG51" s="50"/>
    </row>
    <row r="52" spans="1:33" x14ac:dyDescent="0.25">
      <c r="A52" s="29">
        <v>19</v>
      </c>
      <c r="B52" s="42">
        <v>75.59999999999998</v>
      </c>
      <c r="C52" s="42">
        <v>73.2</v>
      </c>
      <c r="D52" s="42">
        <v>69.999999999999986</v>
      </c>
      <c r="E52" s="42">
        <v>65.199999999999989</v>
      </c>
      <c r="F52" s="42">
        <v>57.199999999999989</v>
      </c>
      <c r="G52" s="42">
        <v>41.199999999999967</v>
      </c>
      <c r="H52" s="42">
        <v>22</v>
      </c>
      <c r="I52" s="42">
        <v>12.399999999999993</v>
      </c>
      <c r="J52" s="43">
        <v>7.5999999999999899</v>
      </c>
      <c r="L52" s="50">
        <f t="shared" si="2"/>
        <v>-0.4000000000000199</v>
      </c>
      <c r="M52" s="50">
        <f t="shared" si="3"/>
        <v>0.20000000000000284</v>
      </c>
      <c r="N52" s="50">
        <f t="shared" si="4"/>
        <v>0</v>
      </c>
      <c r="O52" s="50">
        <f t="shared" si="5"/>
        <v>0.19999999999998863</v>
      </c>
      <c r="P52" s="50">
        <f t="shared" si="6"/>
        <v>0.19999999999998863</v>
      </c>
      <c r="Q52" s="50">
        <f t="shared" si="7"/>
        <v>0.19999999999996732</v>
      </c>
      <c r="R52" s="50">
        <f t="shared" si="8"/>
        <v>0</v>
      </c>
      <c r="S52" s="50">
        <f t="shared" si="9"/>
        <v>0.39999999999999325</v>
      </c>
      <c r="T52" s="50">
        <f t="shared" si="10"/>
        <v>-0.40000000000001013</v>
      </c>
      <c r="V52" s="50"/>
      <c r="W52" s="60">
        <v>75.59999999999998</v>
      </c>
      <c r="X52" s="60">
        <f t="shared" si="11"/>
        <v>0.84000000000000008</v>
      </c>
      <c r="Y52" s="50">
        <f t="shared" si="12"/>
        <v>76</v>
      </c>
      <c r="Z52">
        <f t="shared" si="13"/>
        <v>0.83750000000000002</v>
      </c>
      <c r="AA52" s="61">
        <f t="shared" si="14"/>
        <v>-2.5000000000000577E-3</v>
      </c>
      <c r="AB52" s="61"/>
      <c r="AC52" s="61"/>
      <c r="AD52" s="50"/>
      <c r="AE52" s="50"/>
      <c r="AF52" s="60"/>
      <c r="AG52" s="50"/>
    </row>
    <row r="53" spans="1:33" x14ac:dyDescent="0.25">
      <c r="A53" s="29">
        <v>20</v>
      </c>
      <c r="B53" s="44">
        <v>74.8</v>
      </c>
      <c r="C53" s="44">
        <v>72.399999999999991</v>
      </c>
      <c r="D53" s="44">
        <v>69.199999999999974</v>
      </c>
      <c r="E53" s="44">
        <v>64.399999999999963</v>
      </c>
      <c r="F53" s="44">
        <v>56.39999999999997</v>
      </c>
      <c r="G53" s="44">
        <v>40.4</v>
      </c>
      <c r="H53" s="44">
        <v>21.199999999999985</v>
      </c>
      <c r="I53" s="44">
        <v>11.599999999999975</v>
      </c>
      <c r="J53" s="45">
        <v>6.7999999999999714</v>
      </c>
      <c r="L53" s="50">
        <f t="shared" si="2"/>
        <v>-0.20000000000000284</v>
      </c>
      <c r="M53" s="50">
        <f t="shared" si="3"/>
        <v>0.39999999999999147</v>
      </c>
      <c r="N53" s="50">
        <f t="shared" si="4"/>
        <v>0.19999999999997442</v>
      </c>
      <c r="O53" s="50">
        <f t="shared" si="5"/>
        <v>0.39999999999996305</v>
      </c>
      <c r="P53" s="50">
        <f t="shared" si="6"/>
        <v>0.39999999999997016</v>
      </c>
      <c r="Q53" s="50">
        <f t="shared" si="7"/>
        <v>0.39999999999999858</v>
      </c>
      <c r="R53" s="50">
        <f t="shared" si="8"/>
        <v>0.19999999999998508</v>
      </c>
      <c r="S53" s="50">
        <f t="shared" si="9"/>
        <v>-0.40000000000002522</v>
      </c>
      <c r="T53" s="50">
        <f t="shared" si="10"/>
        <v>-0.2000000000000286</v>
      </c>
      <c r="V53" s="50"/>
      <c r="W53" s="60">
        <v>74.8</v>
      </c>
      <c r="X53" s="60">
        <f t="shared" si="11"/>
        <v>0.84499999999999997</v>
      </c>
      <c r="Y53" s="50">
        <f t="shared" si="12"/>
        <v>75</v>
      </c>
      <c r="Z53">
        <f t="shared" si="13"/>
        <v>0.84375</v>
      </c>
      <c r="AA53" s="61">
        <f t="shared" si="14"/>
        <v>-1.2499999999999734E-3</v>
      </c>
      <c r="AB53" s="61"/>
      <c r="AC53" s="61"/>
      <c r="AD53" s="50"/>
      <c r="AE53" s="50"/>
      <c r="AF53" s="60"/>
      <c r="AG53" s="50"/>
    </row>
    <row r="54" spans="1:33" x14ac:dyDescent="0.25">
      <c r="A54" s="29">
        <v>21</v>
      </c>
      <c r="B54" s="42">
        <v>73.999999999999986</v>
      </c>
      <c r="C54" s="42">
        <v>71.59999999999998</v>
      </c>
      <c r="D54" s="42">
        <v>68.399999999999977</v>
      </c>
      <c r="E54" s="42">
        <v>63.599999999999973</v>
      </c>
      <c r="F54" s="42">
        <v>55.599999999999973</v>
      </c>
      <c r="G54" s="42">
        <v>39.59999999999998</v>
      </c>
      <c r="H54" s="42">
        <v>20.399999999999991</v>
      </c>
      <c r="I54" s="42">
        <v>10.799999999999983</v>
      </c>
      <c r="J54" s="43">
        <v>5.9999999999999529</v>
      </c>
      <c r="L54" s="50">
        <f t="shared" si="2"/>
        <v>0</v>
      </c>
      <c r="M54" s="50">
        <f t="shared" si="3"/>
        <v>-0.4000000000000199</v>
      </c>
      <c r="N54" s="50">
        <f t="shared" si="4"/>
        <v>0.39999999999997726</v>
      </c>
      <c r="O54" s="50">
        <f t="shared" si="5"/>
        <v>-0.400000000000027</v>
      </c>
      <c r="P54" s="50">
        <f t="shared" si="6"/>
        <v>-0.400000000000027</v>
      </c>
      <c r="Q54" s="50">
        <f t="shared" si="7"/>
        <v>-0.4000000000000199</v>
      </c>
      <c r="R54" s="50">
        <f t="shared" si="8"/>
        <v>0.39999999999999147</v>
      </c>
      <c r="S54" s="50">
        <f t="shared" si="9"/>
        <v>-0.20000000000001705</v>
      </c>
      <c r="T54" s="50">
        <f t="shared" si="10"/>
        <v>-4.7073456244106637E-14</v>
      </c>
      <c r="V54" s="50"/>
      <c r="W54" s="60">
        <v>73.999999999999986</v>
      </c>
      <c r="X54" s="60">
        <f t="shared" si="11"/>
        <v>0.85</v>
      </c>
      <c r="Y54" s="50">
        <f t="shared" si="12"/>
        <v>74</v>
      </c>
      <c r="Z54">
        <f t="shared" si="13"/>
        <v>0.85</v>
      </c>
      <c r="AA54" s="61">
        <f t="shared" si="14"/>
        <v>0</v>
      </c>
      <c r="AB54" s="61"/>
      <c r="AC54" s="61"/>
      <c r="AD54" s="50"/>
      <c r="AE54" s="50"/>
      <c r="AF54" s="60"/>
      <c r="AG54" s="50"/>
    </row>
    <row r="55" spans="1:33" x14ac:dyDescent="0.25">
      <c r="A55" s="29">
        <v>22</v>
      </c>
      <c r="B55" s="44">
        <v>73.2</v>
      </c>
      <c r="C55" s="44">
        <v>70.799999999999983</v>
      </c>
      <c r="D55" s="44">
        <v>67.59999999999998</v>
      </c>
      <c r="E55" s="44">
        <v>62.799999999999983</v>
      </c>
      <c r="F55" s="44">
        <v>54.799999999999962</v>
      </c>
      <c r="G55" s="44">
        <v>38.79999999999999</v>
      </c>
      <c r="H55" s="44">
        <v>19.599999999999973</v>
      </c>
      <c r="I55" s="44">
        <v>9.9999999999999645</v>
      </c>
      <c r="J55" s="45">
        <v>5.1999999999999602</v>
      </c>
      <c r="L55" s="50">
        <f t="shared" si="2"/>
        <v>0.20000000000000284</v>
      </c>
      <c r="M55" s="50">
        <f t="shared" si="3"/>
        <v>-0.20000000000001705</v>
      </c>
      <c r="N55" s="50">
        <f t="shared" si="4"/>
        <v>-0.4000000000000199</v>
      </c>
      <c r="O55" s="50">
        <f t="shared" si="5"/>
        <v>-0.20000000000001705</v>
      </c>
      <c r="P55" s="50">
        <f t="shared" si="6"/>
        <v>-0.20000000000003837</v>
      </c>
      <c r="Q55" s="50">
        <f t="shared" si="7"/>
        <v>-0.20000000000000995</v>
      </c>
      <c r="R55" s="50">
        <f t="shared" si="8"/>
        <v>-0.400000000000027</v>
      </c>
      <c r="S55" s="50">
        <f t="shared" si="9"/>
        <v>-3.5527136788005009E-14</v>
      </c>
      <c r="T55" s="50">
        <f t="shared" si="10"/>
        <v>0.19999999999996021</v>
      </c>
      <c r="V55" s="50"/>
      <c r="W55" s="60">
        <v>73.2</v>
      </c>
      <c r="X55" s="60">
        <f t="shared" si="11"/>
        <v>0.85500000000000009</v>
      </c>
      <c r="Y55" s="50">
        <f t="shared" si="12"/>
        <v>73</v>
      </c>
      <c r="Z55">
        <f t="shared" si="13"/>
        <v>0.85624999999999996</v>
      </c>
      <c r="AA55" s="61">
        <f t="shared" si="14"/>
        <v>1.2499999999998623E-3</v>
      </c>
      <c r="AB55" s="61"/>
      <c r="AC55" s="61"/>
      <c r="AD55" s="50"/>
      <c r="AE55" s="50"/>
      <c r="AF55" s="60"/>
      <c r="AG55" s="50"/>
    </row>
    <row r="56" spans="1:33" x14ac:dyDescent="0.25">
      <c r="A56" s="29">
        <v>23</v>
      </c>
      <c r="B56" s="42">
        <v>70.800000000000011</v>
      </c>
      <c r="C56" s="42">
        <v>68.400000000000006</v>
      </c>
      <c r="D56" s="42">
        <v>65.199999999999989</v>
      </c>
      <c r="E56" s="42">
        <v>60.399999999999984</v>
      </c>
      <c r="F56" s="42">
        <v>52.399999999999984</v>
      </c>
      <c r="G56" s="42">
        <v>36.400000000000013</v>
      </c>
      <c r="H56" s="42">
        <v>17.2</v>
      </c>
      <c r="I56" s="42">
        <v>7.5999999999999899</v>
      </c>
      <c r="J56" s="43">
        <v>2.7999999999999847</v>
      </c>
      <c r="L56" s="50">
        <f t="shared" si="2"/>
        <v>-0.19999999999998863</v>
      </c>
      <c r="M56" s="50">
        <f t="shared" si="3"/>
        <v>0.40000000000000568</v>
      </c>
      <c r="N56" s="50">
        <f t="shared" si="4"/>
        <v>0.19999999999998863</v>
      </c>
      <c r="O56" s="50">
        <f t="shared" si="5"/>
        <v>0.39999999999998437</v>
      </c>
      <c r="P56" s="50">
        <f t="shared" si="6"/>
        <v>0.39999999999998437</v>
      </c>
      <c r="Q56" s="50">
        <f t="shared" si="7"/>
        <v>0.40000000000001279</v>
      </c>
      <c r="R56" s="50">
        <f t="shared" si="8"/>
        <v>0.19999999999999929</v>
      </c>
      <c r="S56" s="50">
        <f t="shared" si="9"/>
        <v>-0.40000000000001013</v>
      </c>
      <c r="T56" s="50">
        <f t="shared" si="10"/>
        <v>-0.20000000000001528</v>
      </c>
      <c r="V56" s="50"/>
      <c r="W56" s="60">
        <v>72.399999999999991</v>
      </c>
      <c r="X56" s="60">
        <f t="shared" si="11"/>
        <v>0.8600000000000001</v>
      </c>
      <c r="Y56" s="50">
        <f t="shared" si="12"/>
        <v>72</v>
      </c>
      <c r="Z56">
        <f t="shared" si="13"/>
        <v>0.86249999999999993</v>
      </c>
      <c r="AA56" s="61">
        <f t="shared" si="14"/>
        <v>2.4999999999998357E-3</v>
      </c>
      <c r="AB56" s="61"/>
      <c r="AC56" s="61"/>
      <c r="AD56" s="50"/>
      <c r="AE56" s="50"/>
      <c r="AF56" s="60"/>
      <c r="AG56" s="50"/>
    </row>
    <row r="57" spans="1:33" x14ac:dyDescent="0.25">
      <c r="A57" s="29">
        <v>24</v>
      </c>
      <c r="B57" s="44">
        <v>69.999999999999986</v>
      </c>
      <c r="C57" s="44">
        <v>67.59999999999998</v>
      </c>
      <c r="D57" s="44">
        <v>64.399999999999991</v>
      </c>
      <c r="E57" s="44">
        <v>59.599999999999994</v>
      </c>
      <c r="F57" s="44">
        <v>51.599999999999994</v>
      </c>
      <c r="G57" s="44">
        <v>35.599999999999994</v>
      </c>
      <c r="H57" s="44">
        <v>16.400000000000006</v>
      </c>
      <c r="I57" s="44">
        <v>6.7999999999999972</v>
      </c>
      <c r="J57" s="45">
        <v>1.9999999999999662</v>
      </c>
      <c r="L57" s="50">
        <f t="shared" si="2"/>
        <v>0</v>
      </c>
      <c r="M57" s="50">
        <f t="shared" si="3"/>
        <v>-0.4000000000000199</v>
      </c>
      <c r="N57" s="50">
        <f t="shared" si="4"/>
        <v>0.39999999999999147</v>
      </c>
      <c r="O57" s="50">
        <f t="shared" si="5"/>
        <v>-0.40000000000000568</v>
      </c>
      <c r="P57" s="50">
        <f t="shared" si="6"/>
        <v>-0.40000000000000568</v>
      </c>
      <c r="Q57" s="50">
        <f t="shared" si="7"/>
        <v>-0.40000000000000568</v>
      </c>
      <c r="R57" s="50">
        <f t="shared" si="8"/>
        <v>0.40000000000000568</v>
      </c>
      <c r="S57" s="50">
        <f t="shared" si="9"/>
        <v>-0.20000000000000284</v>
      </c>
      <c r="T57" s="50">
        <f t="shared" si="10"/>
        <v>-3.3750779948604759E-14</v>
      </c>
      <c r="V57" s="50"/>
      <c r="W57" s="60">
        <v>71.600000000000009</v>
      </c>
      <c r="X57" s="60">
        <f t="shared" si="11"/>
        <v>0.86499999999999999</v>
      </c>
      <c r="Y57" s="50">
        <f t="shared" si="12"/>
        <v>72</v>
      </c>
      <c r="Z57">
        <f t="shared" si="13"/>
        <v>0.86249999999999993</v>
      </c>
      <c r="AA57" s="61">
        <f t="shared" si="14"/>
        <v>-2.5000000000000577E-3</v>
      </c>
      <c r="AB57" s="61"/>
      <c r="AC57" s="61"/>
      <c r="AF57" s="60"/>
      <c r="AG57" s="50"/>
    </row>
    <row r="58" spans="1:33" x14ac:dyDescent="0.25">
      <c r="A58" s="29">
        <v>25</v>
      </c>
      <c r="B58" s="42">
        <v>69.999999999999986</v>
      </c>
      <c r="C58" s="42">
        <v>67.59999999999998</v>
      </c>
      <c r="D58" s="42">
        <v>64.399999999999963</v>
      </c>
      <c r="E58" s="42">
        <v>59.599999999999966</v>
      </c>
      <c r="F58" s="42">
        <v>51.599999999999966</v>
      </c>
      <c r="G58" s="42">
        <v>35.599999999999994</v>
      </c>
      <c r="H58" s="42">
        <v>16.399999999999981</v>
      </c>
      <c r="I58" s="42">
        <v>6.7999999999999714</v>
      </c>
      <c r="J58" s="43">
        <v>1.9999999999999662</v>
      </c>
      <c r="L58" s="50">
        <f t="shared" si="2"/>
        <v>0</v>
      </c>
      <c r="M58" s="50">
        <f t="shared" si="3"/>
        <v>-0.4000000000000199</v>
      </c>
      <c r="N58" s="50">
        <f t="shared" si="4"/>
        <v>0.39999999999996305</v>
      </c>
      <c r="O58" s="50">
        <f t="shared" si="5"/>
        <v>-0.40000000000003411</v>
      </c>
      <c r="P58" s="50">
        <f t="shared" si="6"/>
        <v>-0.40000000000003411</v>
      </c>
      <c r="Q58" s="50">
        <f t="shared" si="7"/>
        <v>-0.40000000000000568</v>
      </c>
      <c r="R58" s="50">
        <f t="shared" si="8"/>
        <v>0.39999999999998082</v>
      </c>
      <c r="S58" s="50">
        <f t="shared" si="9"/>
        <v>-0.2000000000000286</v>
      </c>
      <c r="T58" s="50">
        <f t="shared" si="10"/>
        <v>-3.3750779948604759E-14</v>
      </c>
      <c r="V58" s="50"/>
      <c r="W58" s="60">
        <v>70.800000000000011</v>
      </c>
      <c r="X58" s="60">
        <f t="shared" si="11"/>
        <v>0.86999999999999988</v>
      </c>
      <c r="Y58" s="50">
        <f t="shared" si="12"/>
        <v>71</v>
      </c>
      <c r="Z58">
        <f t="shared" si="13"/>
        <v>0.86874999999999991</v>
      </c>
      <c r="AA58" s="61">
        <f t="shared" si="14"/>
        <v>-1.2499999999999734E-3</v>
      </c>
      <c r="AB58" s="61"/>
      <c r="AC58" s="61"/>
      <c r="AF58" s="60"/>
      <c r="AG58" s="50"/>
    </row>
    <row r="59" spans="1:33" x14ac:dyDescent="0.25">
      <c r="A59" s="29">
        <v>26</v>
      </c>
      <c r="B59" s="44">
        <v>68.400000000000006</v>
      </c>
      <c r="C59" s="44">
        <v>66.000000000000014</v>
      </c>
      <c r="D59" s="44">
        <v>62.799999999999983</v>
      </c>
      <c r="E59" s="44">
        <v>57.999999999999979</v>
      </c>
      <c r="F59" s="44">
        <v>50.000000000000007</v>
      </c>
      <c r="G59" s="44">
        <v>33.999999999999986</v>
      </c>
      <c r="H59" s="44">
        <v>14.799999999999969</v>
      </c>
      <c r="I59" s="44">
        <v>5.1999999999999602</v>
      </c>
      <c r="J59" s="46">
        <v>0.39999999999998259</v>
      </c>
      <c r="L59" s="50">
        <f t="shared" si="2"/>
        <v>0.40000000000000568</v>
      </c>
      <c r="M59" s="50">
        <f t="shared" si="3"/>
        <v>0</v>
      </c>
      <c r="N59" s="50">
        <f t="shared" si="4"/>
        <v>-0.20000000000001705</v>
      </c>
      <c r="O59" s="50">
        <f t="shared" si="5"/>
        <v>0</v>
      </c>
      <c r="P59" s="50">
        <f t="shared" si="6"/>
        <v>0</v>
      </c>
      <c r="Q59" s="50">
        <f t="shared" si="7"/>
        <v>0</v>
      </c>
      <c r="R59" s="50">
        <f t="shared" si="8"/>
        <v>-0.20000000000003126</v>
      </c>
      <c r="S59" s="50">
        <f t="shared" si="9"/>
        <v>0.19999999999996021</v>
      </c>
      <c r="T59" s="50">
        <f t="shared" si="10"/>
        <v>0.39999999999998259</v>
      </c>
      <c r="W59" s="60">
        <v>69.999999999999986</v>
      </c>
      <c r="X59" s="60">
        <f t="shared" si="11"/>
        <v>0.87500000000000022</v>
      </c>
      <c r="Y59" s="50">
        <f t="shared" si="12"/>
        <v>70</v>
      </c>
      <c r="Z59">
        <f t="shared" si="13"/>
        <v>0.87499999999999989</v>
      </c>
      <c r="AA59" s="61">
        <f t="shared" si="14"/>
        <v>0</v>
      </c>
      <c r="AB59" s="61"/>
      <c r="AC59" s="61"/>
      <c r="AF59" s="60"/>
    </row>
    <row r="60" spans="1:33" x14ac:dyDescent="0.25">
      <c r="A60" s="29">
        <v>27</v>
      </c>
      <c r="B60" s="42">
        <v>67.59999999999998</v>
      </c>
      <c r="C60" s="42">
        <v>65.199999999999989</v>
      </c>
      <c r="D60" s="42">
        <v>61.999999999999993</v>
      </c>
      <c r="E60" s="42">
        <v>57.199999999999989</v>
      </c>
      <c r="F60" s="42">
        <v>49.199999999999989</v>
      </c>
      <c r="G60" s="42">
        <v>33.199999999999996</v>
      </c>
      <c r="H60" s="42">
        <v>13.999999999999977</v>
      </c>
      <c r="I60" s="42">
        <v>4.3999999999999684</v>
      </c>
      <c r="J60" s="46">
        <v>0</v>
      </c>
      <c r="L60" s="50">
        <f t="shared" ref="L60:T60" si="15">B60-ROUND(B60,0)</f>
        <v>-0.4000000000000199</v>
      </c>
      <c r="M60" s="50">
        <f t="shared" si="15"/>
        <v>0.19999999999998863</v>
      </c>
      <c r="N60" s="50">
        <f t="shared" si="15"/>
        <v>0</v>
      </c>
      <c r="O60" s="50">
        <f t="shared" si="15"/>
        <v>0.19999999999998863</v>
      </c>
      <c r="P60" s="50">
        <f t="shared" si="15"/>
        <v>0.19999999999998863</v>
      </c>
      <c r="Q60" s="50">
        <f t="shared" si="15"/>
        <v>0.19999999999999574</v>
      </c>
      <c r="R60" s="50">
        <f t="shared" si="15"/>
        <v>-2.3092638912203256E-14</v>
      </c>
      <c r="S60" s="50">
        <f t="shared" si="15"/>
        <v>0.39999999999996838</v>
      </c>
      <c r="T60" s="50">
        <f t="shared" si="15"/>
        <v>0</v>
      </c>
      <c r="W60" s="60">
        <v>69.199999999999974</v>
      </c>
      <c r="X60" s="60">
        <f t="shared" si="11"/>
        <v>0.88000000000000012</v>
      </c>
      <c r="Y60" s="50">
        <f t="shared" si="12"/>
        <v>69</v>
      </c>
      <c r="Z60">
        <f t="shared" si="13"/>
        <v>0.88124999999999987</v>
      </c>
      <c r="AA60" s="61">
        <f t="shared" si="14"/>
        <v>1.2499999999997513E-3</v>
      </c>
      <c r="AB60" s="61"/>
      <c r="AC60" s="61"/>
      <c r="AF60" s="60"/>
    </row>
    <row r="61" spans="1:33" x14ac:dyDescent="0.25">
      <c r="A61" s="29">
        <v>28</v>
      </c>
      <c r="B61" s="44">
        <v>66.8</v>
      </c>
      <c r="C61" s="44">
        <v>64.399999999999991</v>
      </c>
      <c r="D61" s="44">
        <v>61.2</v>
      </c>
      <c r="E61" s="44">
        <v>56.4</v>
      </c>
      <c r="F61" s="44">
        <v>48.39999999999997</v>
      </c>
      <c r="G61" s="44">
        <v>32.399999999999977</v>
      </c>
      <c r="H61" s="44">
        <v>13.200000000000012</v>
      </c>
      <c r="I61" s="44">
        <v>3.6000000000000032</v>
      </c>
      <c r="J61" s="46">
        <v>0</v>
      </c>
      <c r="L61" s="50">
        <f t="shared" ref="L61:L108" si="16">B61-ROUND(B61,0)</f>
        <v>-0.20000000000000284</v>
      </c>
      <c r="M61" s="50">
        <f t="shared" ref="M61:M108" si="17">C61-ROUND(C61,0)</f>
        <v>0.39999999999999147</v>
      </c>
      <c r="N61" s="50">
        <f t="shared" ref="N61:N108" si="18">D61-ROUND(D61,0)</f>
        <v>0.20000000000000284</v>
      </c>
      <c r="O61" s="50">
        <f t="shared" ref="O61:O108" si="19">E61-ROUND(E61,0)</f>
        <v>0.39999999999999858</v>
      </c>
      <c r="P61" s="50">
        <f t="shared" ref="P61:P108" si="20">F61-ROUND(F61,0)</f>
        <v>0.39999999999997016</v>
      </c>
      <c r="Q61" s="50">
        <f t="shared" ref="Q61:Q108" si="21">G61-ROUND(G61,0)</f>
        <v>0.39999999999997726</v>
      </c>
      <c r="R61" s="50">
        <f t="shared" ref="R61:R108" si="22">H61-ROUND(H61,0)</f>
        <v>0.20000000000001172</v>
      </c>
      <c r="S61" s="50">
        <f t="shared" ref="S61:S108" si="23">I61-ROUND(I61,0)</f>
        <v>-0.3999999999999968</v>
      </c>
      <c r="T61" s="50">
        <f t="shared" ref="T61:T108" si="24">J61-ROUND(J61,0)</f>
        <v>0</v>
      </c>
      <c r="W61" s="60">
        <v>68.400000000000006</v>
      </c>
      <c r="X61" s="60">
        <f t="shared" si="11"/>
        <v>0.88500000000000001</v>
      </c>
      <c r="Y61" s="50">
        <f t="shared" si="12"/>
        <v>68</v>
      </c>
      <c r="Z61">
        <f t="shared" si="13"/>
        <v>0.88749999999999996</v>
      </c>
      <c r="AA61" s="61">
        <f t="shared" si="14"/>
        <v>2.4999999999999467E-3</v>
      </c>
      <c r="AB61" s="61"/>
      <c r="AC61" s="61"/>
      <c r="AF61" s="60"/>
    </row>
    <row r="62" spans="1:33" x14ac:dyDescent="0.25">
      <c r="A62" s="29">
        <v>29</v>
      </c>
      <c r="B62" s="42">
        <v>66.000000000000014</v>
      </c>
      <c r="C62" s="42">
        <v>63.6</v>
      </c>
      <c r="D62" s="42">
        <v>60.399999999999984</v>
      </c>
      <c r="E62" s="42">
        <v>55.599999999999973</v>
      </c>
      <c r="F62" s="42">
        <v>47.599999999999987</v>
      </c>
      <c r="G62" s="42">
        <v>31.599999999999955</v>
      </c>
      <c r="H62" s="42">
        <v>12.399999999999993</v>
      </c>
      <c r="I62" s="42">
        <v>2.7999999999999847</v>
      </c>
      <c r="J62" s="46">
        <v>0</v>
      </c>
      <c r="L62" s="50">
        <f t="shared" si="16"/>
        <v>0</v>
      </c>
      <c r="M62" s="50">
        <f t="shared" si="17"/>
        <v>-0.39999999999999858</v>
      </c>
      <c r="N62" s="50">
        <f t="shared" si="18"/>
        <v>0.39999999999998437</v>
      </c>
      <c r="O62" s="50">
        <f t="shared" si="19"/>
        <v>-0.400000000000027</v>
      </c>
      <c r="P62" s="50">
        <f t="shared" si="20"/>
        <v>-0.40000000000001279</v>
      </c>
      <c r="Q62" s="50">
        <f t="shared" si="21"/>
        <v>-0.40000000000004476</v>
      </c>
      <c r="R62" s="50">
        <f t="shared" si="22"/>
        <v>0.39999999999999325</v>
      </c>
      <c r="S62" s="50">
        <f t="shared" si="23"/>
        <v>-0.20000000000001528</v>
      </c>
      <c r="T62" s="50">
        <f t="shared" si="24"/>
        <v>0</v>
      </c>
      <c r="W62" s="60">
        <v>67.59999999999998</v>
      </c>
      <c r="X62" s="60">
        <f t="shared" si="11"/>
        <v>0.89000000000000024</v>
      </c>
      <c r="Y62" s="50">
        <f t="shared" si="12"/>
        <v>68</v>
      </c>
      <c r="Z62">
        <f t="shared" si="13"/>
        <v>0.88749999999999996</v>
      </c>
      <c r="AA62" s="61">
        <f t="shared" si="14"/>
        <v>-2.5000000000002798E-3</v>
      </c>
      <c r="AB62" s="61"/>
      <c r="AC62" s="61"/>
      <c r="AF62" s="60"/>
    </row>
    <row r="63" spans="1:33" x14ac:dyDescent="0.25">
      <c r="A63" s="29">
        <v>30</v>
      </c>
      <c r="B63" s="44">
        <v>65.199999999999989</v>
      </c>
      <c r="C63" s="44">
        <v>62.799999999999983</v>
      </c>
      <c r="D63" s="44">
        <v>59.599999999999994</v>
      </c>
      <c r="E63" s="44">
        <v>54.799999999999983</v>
      </c>
      <c r="F63" s="44">
        <v>46.79999999999999</v>
      </c>
      <c r="G63" s="44">
        <v>30.799999999999994</v>
      </c>
      <c r="H63" s="44">
        <v>11.599999999999975</v>
      </c>
      <c r="I63" s="44">
        <v>1.9999999999999662</v>
      </c>
      <c r="J63" s="46">
        <v>0</v>
      </c>
      <c r="L63" s="50">
        <f t="shared" si="16"/>
        <v>0.19999999999998863</v>
      </c>
      <c r="M63" s="50">
        <f t="shared" si="17"/>
        <v>-0.20000000000001705</v>
      </c>
      <c r="N63" s="50">
        <f t="shared" si="18"/>
        <v>-0.40000000000000568</v>
      </c>
      <c r="O63" s="50">
        <f t="shared" si="19"/>
        <v>-0.20000000000001705</v>
      </c>
      <c r="P63" s="50">
        <f t="shared" si="20"/>
        <v>-0.20000000000000995</v>
      </c>
      <c r="Q63" s="50">
        <f t="shared" si="21"/>
        <v>-0.20000000000000639</v>
      </c>
      <c r="R63" s="50">
        <f t="shared" si="22"/>
        <v>-0.40000000000002522</v>
      </c>
      <c r="S63" s="50">
        <f t="shared" si="23"/>
        <v>-3.3750779948604759E-14</v>
      </c>
      <c r="T63" s="50">
        <f t="shared" si="24"/>
        <v>0</v>
      </c>
      <c r="W63" s="60">
        <v>66.8</v>
      </c>
      <c r="X63" s="60">
        <f t="shared" si="11"/>
        <v>0.89500000000000002</v>
      </c>
      <c r="Y63" s="50">
        <f t="shared" si="12"/>
        <v>67</v>
      </c>
      <c r="Z63">
        <f t="shared" si="13"/>
        <v>0.89375000000000004</v>
      </c>
      <c r="AA63" s="61">
        <f t="shared" si="14"/>
        <v>-1.2499999999999734E-3</v>
      </c>
      <c r="AB63" s="61"/>
      <c r="AC63" s="61"/>
      <c r="AF63" s="60"/>
    </row>
    <row r="64" spans="1:33" x14ac:dyDescent="0.25">
      <c r="A64" s="29">
        <v>31</v>
      </c>
      <c r="B64" s="42">
        <v>64.399999999999991</v>
      </c>
      <c r="C64" s="42">
        <v>61.999999999999993</v>
      </c>
      <c r="D64" s="42">
        <v>58.8</v>
      </c>
      <c r="E64" s="42">
        <v>53.999999999999993</v>
      </c>
      <c r="F64" s="42">
        <v>45.999999999999972</v>
      </c>
      <c r="G64" s="42">
        <v>30</v>
      </c>
      <c r="H64" s="42">
        <v>10.799999999999983</v>
      </c>
      <c r="I64" s="42">
        <v>1.1999999999999744</v>
      </c>
      <c r="J64" s="46">
        <v>0</v>
      </c>
      <c r="L64" s="50">
        <f t="shared" si="16"/>
        <v>0.39999999999999147</v>
      </c>
      <c r="M64" s="50">
        <f t="shared" si="17"/>
        <v>0</v>
      </c>
      <c r="N64" s="50">
        <f t="shared" si="18"/>
        <v>-0.20000000000000284</v>
      </c>
      <c r="O64" s="50">
        <f t="shared" si="19"/>
        <v>0</v>
      </c>
      <c r="P64" s="50">
        <f t="shared" si="20"/>
        <v>0</v>
      </c>
      <c r="Q64" s="50">
        <f t="shared" si="21"/>
        <v>0</v>
      </c>
      <c r="R64" s="50">
        <f t="shared" si="22"/>
        <v>-0.20000000000001705</v>
      </c>
      <c r="S64" s="50">
        <f t="shared" si="23"/>
        <v>0.19999999999997442</v>
      </c>
      <c r="T64" s="50">
        <f t="shared" si="24"/>
        <v>0</v>
      </c>
      <c r="W64" s="60">
        <v>66.000000000000014</v>
      </c>
      <c r="X64" s="60">
        <f t="shared" si="11"/>
        <v>0.8999999999999998</v>
      </c>
      <c r="Y64" s="50">
        <f t="shared" si="12"/>
        <v>66</v>
      </c>
      <c r="Z64">
        <f t="shared" si="13"/>
        <v>0.90000000000000013</v>
      </c>
      <c r="AA64" s="61">
        <f t="shared" si="14"/>
        <v>0</v>
      </c>
      <c r="AB64" s="61"/>
      <c r="AC64" s="61"/>
      <c r="AF64" s="60"/>
    </row>
    <row r="65" spans="1:32" x14ac:dyDescent="0.25">
      <c r="A65" s="29">
        <v>32</v>
      </c>
      <c r="B65" s="44">
        <v>63.6</v>
      </c>
      <c r="C65" s="44">
        <v>61.2</v>
      </c>
      <c r="D65" s="44">
        <v>57.999999999999979</v>
      </c>
      <c r="E65" s="44">
        <v>53.199999999999982</v>
      </c>
      <c r="F65" s="44">
        <v>45.199999999999953</v>
      </c>
      <c r="G65" s="44">
        <v>29.199999999999978</v>
      </c>
      <c r="H65" s="44">
        <v>9.9999999999999911</v>
      </c>
      <c r="I65" s="47">
        <v>0.39999999999998259</v>
      </c>
      <c r="J65" s="46">
        <v>0</v>
      </c>
      <c r="L65" s="50">
        <f t="shared" si="16"/>
        <v>-0.39999999999999858</v>
      </c>
      <c r="M65" s="50">
        <f t="shared" si="17"/>
        <v>0.20000000000000284</v>
      </c>
      <c r="N65" s="50">
        <f t="shared" si="18"/>
        <v>0</v>
      </c>
      <c r="O65" s="50">
        <f t="shared" si="19"/>
        <v>0.19999999999998153</v>
      </c>
      <c r="P65" s="50">
        <f t="shared" si="20"/>
        <v>0.1999999999999531</v>
      </c>
      <c r="Q65" s="50">
        <f t="shared" si="21"/>
        <v>0.19999999999997797</v>
      </c>
      <c r="R65" s="50">
        <f t="shared" si="22"/>
        <v>0</v>
      </c>
      <c r="S65" s="50">
        <f t="shared" si="23"/>
        <v>0.39999999999998259</v>
      </c>
      <c r="T65" s="50">
        <f t="shared" si="24"/>
        <v>0</v>
      </c>
      <c r="W65" s="60">
        <v>65.199999999999989</v>
      </c>
      <c r="X65" s="60">
        <f t="shared" si="11"/>
        <v>0.90500000000000003</v>
      </c>
      <c r="Y65" s="50">
        <f t="shared" si="12"/>
        <v>65</v>
      </c>
      <c r="Z65">
        <f t="shared" si="13"/>
        <v>0.90625000000000011</v>
      </c>
      <c r="AA65" s="61">
        <f t="shared" si="14"/>
        <v>1.2500000000000844E-3</v>
      </c>
      <c r="AB65" s="61"/>
      <c r="AC65" s="61"/>
      <c r="AF65" s="60"/>
    </row>
    <row r="66" spans="1:32" x14ac:dyDescent="0.25">
      <c r="A66" s="29">
        <v>33</v>
      </c>
      <c r="B66" s="42">
        <v>61.999999999999993</v>
      </c>
      <c r="C66" s="42">
        <v>59.600000000000016</v>
      </c>
      <c r="D66" s="42">
        <v>56.4</v>
      </c>
      <c r="E66" s="42">
        <v>51.599999999999994</v>
      </c>
      <c r="F66" s="42">
        <v>43.599999999999994</v>
      </c>
      <c r="G66" s="42">
        <v>27.599999999999969</v>
      </c>
      <c r="H66" s="42">
        <v>8.4000000000000075</v>
      </c>
      <c r="I66" s="47">
        <v>0</v>
      </c>
      <c r="J66" s="46">
        <v>0</v>
      </c>
      <c r="L66" s="50">
        <f t="shared" si="16"/>
        <v>0</v>
      </c>
      <c r="M66" s="50">
        <f t="shared" si="17"/>
        <v>-0.39999999999998437</v>
      </c>
      <c r="N66" s="50">
        <f t="shared" si="18"/>
        <v>0.39999999999999858</v>
      </c>
      <c r="O66" s="50">
        <f t="shared" si="19"/>
        <v>-0.40000000000000568</v>
      </c>
      <c r="P66" s="50">
        <f t="shared" si="20"/>
        <v>-0.40000000000000568</v>
      </c>
      <c r="Q66" s="50">
        <f t="shared" si="21"/>
        <v>-0.40000000000003055</v>
      </c>
      <c r="R66" s="50">
        <f t="shared" si="22"/>
        <v>0.40000000000000746</v>
      </c>
      <c r="S66" s="50">
        <f t="shared" si="23"/>
        <v>0</v>
      </c>
      <c r="T66" s="50">
        <f t="shared" si="24"/>
        <v>0</v>
      </c>
      <c r="W66" s="60">
        <v>64.399999999999991</v>
      </c>
      <c r="X66" s="60">
        <f t="shared" si="11"/>
        <v>0.91</v>
      </c>
      <c r="Y66" s="50">
        <f t="shared" si="12"/>
        <v>64</v>
      </c>
      <c r="Z66">
        <f t="shared" si="13"/>
        <v>0.91250000000000009</v>
      </c>
      <c r="AA66" s="61">
        <f t="shared" si="14"/>
        <v>2.5000000000000577E-3</v>
      </c>
      <c r="AB66" s="61"/>
      <c r="AC66" s="61"/>
      <c r="AF66" s="60"/>
    </row>
    <row r="67" spans="1:32" x14ac:dyDescent="0.25">
      <c r="A67" s="29">
        <v>34</v>
      </c>
      <c r="B67" s="44">
        <v>61.999999999999993</v>
      </c>
      <c r="C67" s="44">
        <v>59.599999999999994</v>
      </c>
      <c r="D67" s="44">
        <v>56.4</v>
      </c>
      <c r="E67" s="44">
        <v>51.599999999999994</v>
      </c>
      <c r="F67" s="44">
        <v>43.599999999999994</v>
      </c>
      <c r="G67" s="44">
        <v>27.599999999999969</v>
      </c>
      <c r="H67" s="44">
        <v>8.3999999999999542</v>
      </c>
      <c r="I67" s="47">
        <v>0</v>
      </c>
      <c r="J67" s="46">
        <v>0</v>
      </c>
      <c r="L67" s="50">
        <f t="shared" si="16"/>
        <v>0</v>
      </c>
      <c r="M67" s="50">
        <f t="shared" si="17"/>
        <v>-0.40000000000000568</v>
      </c>
      <c r="N67" s="50">
        <f t="shared" si="18"/>
        <v>0.39999999999999858</v>
      </c>
      <c r="O67" s="50">
        <f t="shared" si="19"/>
        <v>-0.40000000000000568</v>
      </c>
      <c r="P67" s="50">
        <f t="shared" si="20"/>
        <v>-0.40000000000000568</v>
      </c>
      <c r="Q67" s="50">
        <f t="shared" si="21"/>
        <v>-0.40000000000003055</v>
      </c>
      <c r="R67" s="50">
        <f t="shared" si="22"/>
        <v>0.39999999999995417</v>
      </c>
      <c r="S67" s="50">
        <f t="shared" si="23"/>
        <v>0</v>
      </c>
      <c r="T67" s="50">
        <f t="shared" si="24"/>
        <v>0</v>
      </c>
      <c r="W67" s="60">
        <v>63.6</v>
      </c>
      <c r="X67" s="60">
        <f t="shared" si="11"/>
        <v>0.91500000000000004</v>
      </c>
      <c r="Y67" s="50">
        <f t="shared" si="12"/>
        <v>64</v>
      </c>
      <c r="Z67">
        <f t="shared" si="13"/>
        <v>0.91250000000000009</v>
      </c>
      <c r="AA67" s="61">
        <f t="shared" si="14"/>
        <v>-2.4999999999999467E-3</v>
      </c>
      <c r="AB67" s="61"/>
      <c r="AC67" s="61"/>
      <c r="AF67" s="60"/>
    </row>
    <row r="68" spans="1:32" x14ac:dyDescent="0.25">
      <c r="A68" s="29">
        <v>35</v>
      </c>
      <c r="B68" s="42">
        <v>60.399999999999984</v>
      </c>
      <c r="C68" s="42">
        <v>58.000000000000007</v>
      </c>
      <c r="D68" s="42">
        <v>54.800000000000011</v>
      </c>
      <c r="E68" s="42">
        <v>50.000000000000007</v>
      </c>
      <c r="F68" s="42">
        <v>41.999999999999986</v>
      </c>
      <c r="G68" s="42">
        <v>25.999999999999986</v>
      </c>
      <c r="H68" s="42">
        <v>6.7999999999999972</v>
      </c>
      <c r="I68" s="47">
        <v>0</v>
      </c>
      <c r="J68" s="46">
        <v>0</v>
      </c>
      <c r="L68" s="50">
        <f t="shared" si="16"/>
        <v>0.39999999999998437</v>
      </c>
      <c r="M68" s="50">
        <f t="shared" si="17"/>
        <v>0</v>
      </c>
      <c r="N68" s="50">
        <f t="shared" si="18"/>
        <v>-0.19999999999998863</v>
      </c>
      <c r="O68" s="50">
        <f t="shared" si="19"/>
        <v>0</v>
      </c>
      <c r="P68" s="50">
        <f t="shared" si="20"/>
        <v>0</v>
      </c>
      <c r="Q68" s="50">
        <f t="shared" si="21"/>
        <v>0</v>
      </c>
      <c r="R68" s="50">
        <f t="shared" si="22"/>
        <v>-0.20000000000000284</v>
      </c>
      <c r="S68" s="50">
        <f t="shared" si="23"/>
        <v>0</v>
      </c>
      <c r="T68" s="50">
        <f t="shared" si="24"/>
        <v>0</v>
      </c>
      <c r="W68" s="60">
        <v>62.799999999999983</v>
      </c>
      <c r="X68" s="60">
        <f t="shared" si="11"/>
        <v>0.92000000000000015</v>
      </c>
      <c r="Y68" s="50">
        <f t="shared" si="12"/>
        <v>63</v>
      </c>
      <c r="Z68">
        <f t="shared" si="13"/>
        <v>0.91875000000000007</v>
      </c>
      <c r="AA68" s="61">
        <f t="shared" si="14"/>
        <v>-1.2500000000000844E-3</v>
      </c>
      <c r="AB68" s="61"/>
      <c r="AC68" s="61"/>
      <c r="AF68" s="60"/>
    </row>
    <row r="69" spans="1:32" x14ac:dyDescent="0.25">
      <c r="A69" s="29">
        <v>36</v>
      </c>
      <c r="B69" s="44">
        <v>59.599999999999994</v>
      </c>
      <c r="C69" s="44">
        <v>57.199999999999989</v>
      </c>
      <c r="D69" s="44">
        <v>53.999999999999993</v>
      </c>
      <c r="E69" s="44">
        <v>49.199999999999989</v>
      </c>
      <c r="F69" s="44">
        <v>41.199999999999967</v>
      </c>
      <c r="G69" s="44">
        <v>25.199999999999971</v>
      </c>
      <c r="H69" s="44">
        <v>5.9999999999999787</v>
      </c>
      <c r="I69" s="47">
        <v>0</v>
      </c>
      <c r="J69" s="46">
        <v>0</v>
      </c>
      <c r="L69" s="50">
        <f t="shared" si="16"/>
        <v>-0.40000000000000568</v>
      </c>
      <c r="M69" s="50">
        <f t="shared" si="17"/>
        <v>0.19999999999998863</v>
      </c>
      <c r="N69" s="50">
        <f t="shared" si="18"/>
        <v>0</v>
      </c>
      <c r="O69" s="50">
        <f t="shared" si="19"/>
        <v>0.19999999999998863</v>
      </c>
      <c r="P69" s="50">
        <f t="shared" si="20"/>
        <v>0.19999999999996732</v>
      </c>
      <c r="Q69" s="50">
        <f t="shared" si="21"/>
        <v>0.19999999999997087</v>
      </c>
      <c r="R69" s="50">
        <f t="shared" si="22"/>
        <v>-2.1316282072803006E-14</v>
      </c>
      <c r="S69" s="50">
        <f t="shared" si="23"/>
        <v>0</v>
      </c>
      <c r="T69" s="50">
        <f t="shared" si="24"/>
        <v>0</v>
      </c>
      <c r="W69" s="60">
        <v>61.999999999999993</v>
      </c>
      <c r="X69" s="60">
        <f t="shared" si="11"/>
        <v>0.92500000000000004</v>
      </c>
      <c r="Y69" s="50">
        <f t="shared" si="12"/>
        <v>62</v>
      </c>
      <c r="Z69">
        <f t="shared" si="13"/>
        <v>0.92500000000000004</v>
      </c>
      <c r="AA69" s="61">
        <f t="shared" si="14"/>
        <v>0</v>
      </c>
      <c r="AB69" s="61"/>
      <c r="AC69" s="61"/>
      <c r="AF69" s="60"/>
    </row>
    <row r="70" spans="1:32" x14ac:dyDescent="0.25">
      <c r="A70" s="29">
        <v>37</v>
      </c>
      <c r="B70" s="42">
        <v>58.8</v>
      </c>
      <c r="C70" s="42">
        <v>56.4</v>
      </c>
      <c r="D70" s="42">
        <v>53.20000000000001</v>
      </c>
      <c r="E70" s="42">
        <v>48.4</v>
      </c>
      <c r="F70" s="42">
        <v>40.4</v>
      </c>
      <c r="G70" s="42">
        <v>24.399999999999977</v>
      </c>
      <c r="H70" s="42">
        <v>5.1999999999999869</v>
      </c>
      <c r="I70" s="47">
        <v>0</v>
      </c>
      <c r="J70" s="46">
        <v>0</v>
      </c>
      <c r="L70" s="50">
        <f t="shared" si="16"/>
        <v>-0.20000000000000284</v>
      </c>
      <c r="M70" s="50">
        <f t="shared" si="17"/>
        <v>0.39999999999999858</v>
      </c>
      <c r="N70" s="50">
        <f t="shared" si="18"/>
        <v>0.20000000000000995</v>
      </c>
      <c r="O70" s="50">
        <f t="shared" si="19"/>
        <v>0.39999999999999858</v>
      </c>
      <c r="P70" s="50">
        <f t="shared" si="20"/>
        <v>0.39999999999999858</v>
      </c>
      <c r="Q70" s="50">
        <f t="shared" si="21"/>
        <v>0.39999999999997726</v>
      </c>
      <c r="R70" s="50">
        <f t="shared" si="22"/>
        <v>0.19999999999998685</v>
      </c>
      <c r="S70" s="50">
        <f t="shared" si="23"/>
        <v>0</v>
      </c>
      <c r="T70" s="50">
        <f t="shared" si="24"/>
        <v>0</v>
      </c>
      <c r="W70" s="60">
        <v>61.2</v>
      </c>
      <c r="X70" s="60">
        <f t="shared" si="11"/>
        <v>0.92999999999999994</v>
      </c>
      <c r="Y70" s="50">
        <f t="shared" si="12"/>
        <v>61</v>
      </c>
      <c r="Z70">
        <f t="shared" si="13"/>
        <v>0.93125000000000002</v>
      </c>
      <c r="AA70" s="61">
        <f t="shared" si="14"/>
        <v>1.2500000000000844E-3</v>
      </c>
      <c r="AB70" s="61"/>
      <c r="AC70" s="61"/>
      <c r="AF70" s="60"/>
    </row>
    <row r="71" spans="1:32" x14ac:dyDescent="0.25">
      <c r="A71" s="29">
        <v>38</v>
      </c>
      <c r="B71" s="44">
        <v>57.199999999999989</v>
      </c>
      <c r="C71" s="44">
        <v>54.800000000000011</v>
      </c>
      <c r="D71" s="44">
        <v>51.599999999999994</v>
      </c>
      <c r="E71" s="44">
        <v>46.79999999999999</v>
      </c>
      <c r="F71" s="44">
        <v>38.79999999999999</v>
      </c>
      <c r="G71" s="44">
        <v>22.799999999999969</v>
      </c>
      <c r="H71" s="44">
        <v>3.6000000000000032</v>
      </c>
      <c r="I71" s="47">
        <v>0</v>
      </c>
      <c r="J71" s="46">
        <v>0</v>
      </c>
      <c r="L71" s="50">
        <f t="shared" si="16"/>
        <v>0.19999999999998863</v>
      </c>
      <c r="M71" s="50">
        <f t="shared" si="17"/>
        <v>-0.19999999999998863</v>
      </c>
      <c r="N71" s="50">
        <f t="shared" si="18"/>
        <v>-0.40000000000000568</v>
      </c>
      <c r="O71" s="50">
        <f t="shared" si="19"/>
        <v>-0.20000000000000995</v>
      </c>
      <c r="P71" s="50">
        <f t="shared" si="20"/>
        <v>-0.20000000000000995</v>
      </c>
      <c r="Q71" s="50">
        <f t="shared" si="21"/>
        <v>-0.20000000000003126</v>
      </c>
      <c r="R71" s="50">
        <f t="shared" si="22"/>
        <v>-0.3999999999999968</v>
      </c>
      <c r="S71" s="50">
        <f t="shared" si="23"/>
        <v>0</v>
      </c>
      <c r="T71" s="50">
        <f t="shared" si="24"/>
        <v>0</v>
      </c>
      <c r="W71" s="60">
        <v>60.399999999999984</v>
      </c>
      <c r="X71" s="60">
        <f t="shared" si="11"/>
        <v>0.93500000000000005</v>
      </c>
      <c r="Y71" s="50">
        <f t="shared" si="12"/>
        <v>60</v>
      </c>
      <c r="Z71">
        <f t="shared" si="13"/>
        <v>0.9375</v>
      </c>
      <c r="AA71" s="61">
        <f t="shared" si="14"/>
        <v>2.4999999999999467E-3</v>
      </c>
      <c r="AB71" s="61"/>
      <c r="AC71" s="61"/>
      <c r="AF71" s="60"/>
    </row>
    <row r="72" spans="1:32" x14ac:dyDescent="0.25">
      <c r="A72" s="29">
        <v>39</v>
      </c>
      <c r="B72" s="42">
        <v>56.4</v>
      </c>
      <c r="C72" s="42">
        <v>53.999999999999993</v>
      </c>
      <c r="D72" s="42">
        <v>50.799999999999976</v>
      </c>
      <c r="E72" s="42">
        <v>45.999999999999972</v>
      </c>
      <c r="F72" s="42">
        <v>37.999999999999972</v>
      </c>
      <c r="G72" s="42">
        <v>21.999999999999947</v>
      </c>
      <c r="H72" s="42">
        <v>2.7999999999999847</v>
      </c>
      <c r="I72" s="47">
        <v>0</v>
      </c>
      <c r="J72" s="46">
        <v>0</v>
      </c>
      <c r="L72" s="50">
        <f t="shared" si="16"/>
        <v>0.39999999999999858</v>
      </c>
      <c r="M72" s="50">
        <f t="shared" si="17"/>
        <v>0</v>
      </c>
      <c r="N72" s="50">
        <f t="shared" si="18"/>
        <v>-0.20000000000002416</v>
      </c>
      <c r="O72" s="50">
        <f t="shared" si="19"/>
        <v>0</v>
      </c>
      <c r="P72" s="50">
        <f t="shared" si="20"/>
        <v>0</v>
      </c>
      <c r="Q72" s="50">
        <f t="shared" si="21"/>
        <v>-5.3290705182007514E-14</v>
      </c>
      <c r="R72" s="50">
        <f t="shared" si="22"/>
        <v>-0.20000000000001528</v>
      </c>
      <c r="S72" s="50">
        <f t="shared" si="23"/>
        <v>0</v>
      </c>
      <c r="T72" s="50">
        <f t="shared" si="24"/>
        <v>0</v>
      </c>
      <c r="W72" s="60">
        <v>59.600000000000016</v>
      </c>
      <c r="X72" s="60">
        <f t="shared" si="11"/>
        <v>0.94</v>
      </c>
      <c r="Y72" s="50">
        <f t="shared" si="12"/>
        <v>60</v>
      </c>
      <c r="Z72">
        <f t="shared" si="13"/>
        <v>0.9375</v>
      </c>
      <c r="AA72" s="61">
        <f t="shared" si="14"/>
        <v>-2.4999999999999467E-3</v>
      </c>
      <c r="AB72" s="61"/>
      <c r="AC72" s="61"/>
      <c r="AF72" s="60"/>
    </row>
    <row r="73" spans="1:32" x14ac:dyDescent="0.25">
      <c r="A73" s="29">
        <v>40</v>
      </c>
      <c r="B73" s="44">
        <v>55.599999999999973</v>
      </c>
      <c r="C73" s="44">
        <v>53.20000000000001</v>
      </c>
      <c r="D73" s="44">
        <v>50.000000000000007</v>
      </c>
      <c r="E73" s="44">
        <v>45.20000000000001</v>
      </c>
      <c r="F73" s="44">
        <v>37.199999999999982</v>
      </c>
      <c r="G73" s="44">
        <v>21.199999999999985</v>
      </c>
      <c r="H73" s="44">
        <v>1.9999999999999929</v>
      </c>
      <c r="I73" s="47">
        <v>0</v>
      </c>
      <c r="J73" s="46">
        <v>0</v>
      </c>
      <c r="L73" s="50">
        <f t="shared" si="16"/>
        <v>-0.400000000000027</v>
      </c>
      <c r="M73" s="50">
        <f t="shared" si="17"/>
        <v>0.20000000000000995</v>
      </c>
      <c r="N73" s="50">
        <f t="shared" si="18"/>
        <v>0</v>
      </c>
      <c r="O73" s="50">
        <f t="shared" si="19"/>
        <v>0.20000000000000995</v>
      </c>
      <c r="P73" s="50">
        <f t="shared" si="20"/>
        <v>0.19999999999998153</v>
      </c>
      <c r="Q73" s="50">
        <f t="shared" si="21"/>
        <v>0.19999999999998508</v>
      </c>
      <c r="R73" s="50">
        <f t="shared" si="22"/>
        <v>-7.1054273576010019E-15</v>
      </c>
      <c r="S73" s="50">
        <f t="shared" si="23"/>
        <v>0</v>
      </c>
      <c r="T73" s="50">
        <f t="shared" si="24"/>
        <v>0</v>
      </c>
      <c r="W73" s="60">
        <v>58.8</v>
      </c>
      <c r="X73" s="60">
        <f t="shared" si="11"/>
        <v>0.94500000000000006</v>
      </c>
      <c r="Y73" s="50">
        <f t="shared" si="12"/>
        <v>59</v>
      </c>
      <c r="Z73">
        <f t="shared" si="13"/>
        <v>0.94374999999999998</v>
      </c>
      <c r="AA73" s="61">
        <f t="shared" si="14"/>
        <v>-1.2500000000000844E-3</v>
      </c>
      <c r="AB73" s="61"/>
      <c r="AC73" s="61"/>
      <c r="AF73" s="60"/>
    </row>
    <row r="74" spans="1:32" x14ac:dyDescent="0.25">
      <c r="A74" s="29">
        <v>41</v>
      </c>
      <c r="B74" s="42">
        <v>52.400000000000013</v>
      </c>
      <c r="C74" s="42">
        <v>50.000000000000007</v>
      </c>
      <c r="D74" s="42">
        <v>46.79999999999999</v>
      </c>
      <c r="E74" s="42">
        <v>41.999999999999986</v>
      </c>
      <c r="F74" s="42">
        <v>33.999999999999986</v>
      </c>
      <c r="G74" s="42">
        <v>17.999999999999961</v>
      </c>
      <c r="H74" s="47">
        <v>0</v>
      </c>
      <c r="I74" s="47">
        <v>0</v>
      </c>
      <c r="J74" s="46">
        <v>0</v>
      </c>
      <c r="L74" s="50">
        <f t="shared" si="16"/>
        <v>0.40000000000001279</v>
      </c>
      <c r="M74" s="50">
        <f t="shared" si="17"/>
        <v>0</v>
      </c>
      <c r="N74" s="50">
        <f t="shared" si="18"/>
        <v>-0.20000000000000995</v>
      </c>
      <c r="O74" s="50">
        <f t="shared" si="19"/>
        <v>0</v>
      </c>
      <c r="P74" s="50">
        <f t="shared" si="20"/>
        <v>0</v>
      </c>
      <c r="Q74" s="50">
        <f t="shared" si="21"/>
        <v>-3.907985046680551E-14</v>
      </c>
      <c r="R74" s="50">
        <f t="shared" si="22"/>
        <v>0</v>
      </c>
      <c r="S74" s="50">
        <f t="shared" si="23"/>
        <v>0</v>
      </c>
      <c r="T74" s="50">
        <f t="shared" si="24"/>
        <v>0</v>
      </c>
      <c r="W74" s="60">
        <v>58.000000000000007</v>
      </c>
      <c r="X74" s="60">
        <f t="shared" si="11"/>
        <v>0.95</v>
      </c>
      <c r="Y74" s="50">
        <f t="shared" si="12"/>
        <v>58</v>
      </c>
      <c r="Z74">
        <f t="shared" si="13"/>
        <v>0.95</v>
      </c>
      <c r="AA74" s="61">
        <f t="shared" si="14"/>
        <v>0</v>
      </c>
      <c r="AB74" s="61"/>
      <c r="AC74" s="61"/>
      <c r="AF74" s="60"/>
    </row>
    <row r="75" spans="1:32" x14ac:dyDescent="0.25">
      <c r="A75" s="29">
        <v>42</v>
      </c>
      <c r="B75" s="44">
        <v>52.399999999999984</v>
      </c>
      <c r="C75" s="44">
        <v>50.000000000000007</v>
      </c>
      <c r="D75" s="44">
        <v>46.79999999999999</v>
      </c>
      <c r="E75" s="44">
        <v>41.999999999999986</v>
      </c>
      <c r="F75" s="44">
        <v>33.999999999999986</v>
      </c>
      <c r="G75" s="44">
        <v>17.999999999999961</v>
      </c>
      <c r="H75" s="47">
        <v>0</v>
      </c>
      <c r="I75" s="47">
        <v>0</v>
      </c>
      <c r="J75" s="46">
        <v>0</v>
      </c>
      <c r="L75" s="50">
        <f t="shared" si="16"/>
        <v>0.39999999999998437</v>
      </c>
      <c r="M75" s="50">
        <f t="shared" si="17"/>
        <v>0</v>
      </c>
      <c r="N75" s="50">
        <f t="shared" si="18"/>
        <v>-0.20000000000000995</v>
      </c>
      <c r="O75" s="50">
        <f t="shared" si="19"/>
        <v>0</v>
      </c>
      <c r="P75" s="50">
        <f t="shared" si="20"/>
        <v>0</v>
      </c>
      <c r="Q75" s="50">
        <f t="shared" si="21"/>
        <v>-3.907985046680551E-14</v>
      </c>
      <c r="R75" s="50">
        <f t="shared" si="22"/>
        <v>0</v>
      </c>
      <c r="S75" s="50">
        <f t="shared" si="23"/>
        <v>0</v>
      </c>
      <c r="T75" s="50">
        <f t="shared" si="24"/>
        <v>0</v>
      </c>
      <c r="W75" s="60">
        <v>57.199999999999989</v>
      </c>
      <c r="X75" s="60">
        <f t="shared" si="11"/>
        <v>0.95500000000000007</v>
      </c>
      <c r="Y75" s="50">
        <f t="shared" si="12"/>
        <v>57</v>
      </c>
      <c r="Z75">
        <f t="shared" si="13"/>
        <v>0.95624999999999993</v>
      </c>
      <c r="AA75" s="61">
        <f t="shared" si="14"/>
        <v>1.2499999999998623E-3</v>
      </c>
      <c r="AB75" s="61"/>
      <c r="AC75" s="61"/>
      <c r="AF75" s="60"/>
    </row>
    <row r="76" spans="1:32" x14ac:dyDescent="0.25">
      <c r="A76" s="29">
        <v>43</v>
      </c>
      <c r="B76" s="42">
        <v>50.8</v>
      </c>
      <c r="C76" s="42">
        <v>48.4</v>
      </c>
      <c r="D76" s="42">
        <v>45.20000000000001</v>
      </c>
      <c r="E76" s="42">
        <v>40.4</v>
      </c>
      <c r="F76" s="42">
        <v>32.399999999999977</v>
      </c>
      <c r="G76" s="42">
        <v>16.400000000000006</v>
      </c>
      <c r="H76" s="47">
        <v>0</v>
      </c>
      <c r="I76" s="47">
        <v>0</v>
      </c>
      <c r="J76" s="46">
        <v>0</v>
      </c>
      <c r="L76" s="50">
        <f t="shared" si="16"/>
        <v>-0.20000000000000284</v>
      </c>
      <c r="M76" s="50">
        <f t="shared" si="17"/>
        <v>0.39999999999999858</v>
      </c>
      <c r="N76" s="50">
        <f t="shared" si="18"/>
        <v>0.20000000000000995</v>
      </c>
      <c r="O76" s="50">
        <f t="shared" si="19"/>
        <v>0.39999999999999858</v>
      </c>
      <c r="P76" s="50">
        <f t="shared" si="20"/>
        <v>0.39999999999997726</v>
      </c>
      <c r="Q76" s="50">
        <f t="shared" si="21"/>
        <v>0.40000000000000568</v>
      </c>
      <c r="R76" s="50">
        <f t="shared" si="22"/>
        <v>0</v>
      </c>
      <c r="S76" s="50">
        <f t="shared" si="23"/>
        <v>0</v>
      </c>
      <c r="T76" s="50">
        <f t="shared" si="24"/>
        <v>0</v>
      </c>
      <c r="W76" s="60">
        <v>56.4</v>
      </c>
      <c r="X76" s="60">
        <f t="shared" si="11"/>
        <v>0.96</v>
      </c>
      <c r="Y76" s="50">
        <f t="shared" si="12"/>
        <v>56</v>
      </c>
      <c r="Z76">
        <f t="shared" si="13"/>
        <v>0.96249999999999991</v>
      </c>
      <c r="AA76" s="61">
        <f t="shared" si="14"/>
        <v>2.4999999999999467E-3</v>
      </c>
      <c r="AB76" s="61"/>
      <c r="AC76" s="61"/>
      <c r="AF76" s="60"/>
    </row>
    <row r="77" spans="1:32" x14ac:dyDescent="0.25">
      <c r="A77" s="29">
        <v>44</v>
      </c>
      <c r="B77" s="44">
        <v>50.000000000000007</v>
      </c>
      <c r="C77" s="44">
        <v>47.599999999999987</v>
      </c>
      <c r="D77" s="44">
        <v>44.399999999999984</v>
      </c>
      <c r="E77" s="44">
        <v>39.600000000000009</v>
      </c>
      <c r="F77" s="44">
        <v>31.599999999999955</v>
      </c>
      <c r="G77" s="44">
        <v>15.599999999999987</v>
      </c>
      <c r="H77" s="47">
        <v>0</v>
      </c>
      <c r="I77" s="47">
        <v>0</v>
      </c>
      <c r="J77" s="46">
        <v>0</v>
      </c>
      <c r="L77" s="50">
        <f t="shared" si="16"/>
        <v>0</v>
      </c>
      <c r="M77" s="50">
        <f t="shared" si="17"/>
        <v>-0.40000000000001279</v>
      </c>
      <c r="N77" s="50">
        <f t="shared" si="18"/>
        <v>0.39999999999998437</v>
      </c>
      <c r="O77" s="50">
        <f t="shared" si="19"/>
        <v>-0.39999999999999147</v>
      </c>
      <c r="P77" s="50">
        <f t="shared" si="20"/>
        <v>-0.40000000000004476</v>
      </c>
      <c r="Q77" s="50">
        <f t="shared" si="21"/>
        <v>-0.40000000000001279</v>
      </c>
      <c r="R77" s="50">
        <f t="shared" si="22"/>
        <v>0</v>
      </c>
      <c r="S77" s="50">
        <f t="shared" si="23"/>
        <v>0</v>
      </c>
      <c r="T77" s="50">
        <f t="shared" si="24"/>
        <v>0</v>
      </c>
      <c r="W77" s="60">
        <v>55.599999999999973</v>
      </c>
      <c r="X77" s="60">
        <f t="shared" si="11"/>
        <v>0.9650000000000003</v>
      </c>
      <c r="Y77" s="50">
        <f t="shared" si="12"/>
        <v>56</v>
      </c>
      <c r="Z77">
        <f t="shared" si="13"/>
        <v>0.96249999999999991</v>
      </c>
      <c r="AA77" s="61">
        <f t="shared" si="14"/>
        <v>-2.5000000000003908E-3</v>
      </c>
      <c r="AB77" s="61"/>
      <c r="AC77" s="61"/>
      <c r="AF77" s="60"/>
    </row>
    <row r="78" spans="1:32" x14ac:dyDescent="0.25">
      <c r="A78" s="29">
        <v>45</v>
      </c>
      <c r="B78" s="42">
        <v>49.200000000000017</v>
      </c>
      <c r="C78" s="42">
        <v>46.79999999999999</v>
      </c>
      <c r="D78" s="42">
        <v>43.599999999999994</v>
      </c>
      <c r="E78" s="42">
        <v>38.79999999999999</v>
      </c>
      <c r="F78" s="42">
        <v>30.799999999999994</v>
      </c>
      <c r="G78" s="42">
        <v>14.799999999999969</v>
      </c>
      <c r="H78" s="47">
        <v>0</v>
      </c>
      <c r="I78" s="47">
        <v>0</v>
      </c>
      <c r="J78" s="46">
        <v>0</v>
      </c>
      <c r="L78" s="50">
        <f t="shared" si="16"/>
        <v>0.20000000000001705</v>
      </c>
      <c r="M78" s="50">
        <f t="shared" si="17"/>
        <v>-0.20000000000000995</v>
      </c>
      <c r="N78" s="50">
        <f t="shared" si="18"/>
        <v>-0.40000000000000568</v>
      </c>
      <c r="O78" s="50">
        <f t="shared" si="19"/>
        <v>-0.20000000000000995</v>
      </c>
      <c r="P78" s="50">
        <f t="shared" si="20"/>
        <v>-0.20000000000000639</v>
      </c>
      <c r="Q78" s="50">
        <f t="shared" si="21"/>
        <v>-0.20000000000003126</v>
      </c>
      <c r="R78" s="50">
        <f t="shared" si="22"/>
        <v>0</v>
      </c>
      <c r="S78" s="50">
        <f t="shared" si="23"/>
        <v>0</v>
      </c>
      <c r="T78" s="50">
        <f t="shared" si="24"/>
        <v>0</v>
      </c>
      <c r="W78" s="60">
        <v>54.800000000000011</v>
      </c>
      <c r="X78" s="60">
        <f t="shared" si="11"/>
        <v>0.97</v>
      </c>
      <c r="Y78" s="50">
        <f t="shared" si="12"/>
        <v>55</v>
      </c>
      <c r="Z78">
        <f t="shared" si="13"/>
        <v>0.96874999999999989</v>
      </c>
      <c r="AA78" s="61">
        <f t="shared" si="14"/>
        <v>-1.2500000000000844E-3</v>
      </c>
      <c r="AB78" s="61"/>
      <c r="AC78" s="61"/>
      <c r="AF78" s="60"/>
    </row>
    <row r="79" spans="1:32" x14ac:dyDescent="0.25">
      <c r="A79" s="29">
        <v>46</v>
      </c>
      <c r="B79" s="44">
        <v>48.4</v>
      </c>
      <c r="C79" s="44">
        <v>46.000000000000021</v>
      </c>
      <c r="D79" s="44">
        <v>42.8</v>
      </c>
      <c r="E79" s="44">
        <v>37.999999999999972</v>
      </c>
      <c r="F79" s="44">
        <v>30</v>
      </c>
      <c r="G79" s="44">
        <v>13.999999999999977</v>
      </c>
      <c r="H79" s="47">
        <v>0</v>
      </c>
      <c r="I79" s="47">
        <v>0</v>
      </c>
      <c r="J79" s="46">
        <v>0</v>
      </c>
      <c r="L79" s="50">
        <f t="shared" si="16"/>
        <v>0.39999999999999858</v>
      </c>
      <c r="M79" s="50">
        <f t="shared" si="17"/>
        <v>0</v>
      </c>
      <c r="N79" s="50">
        <f t="shared" si="18"/>
        <v>-0.20000000000000284</v>
      </c>
      <c r="O79" s="50">
        <f t="shared" si="19"/>
        <v>0</v>
      </c>
      <c r="P79" s="50">
        <f t="shared" si="20"/>
        <v>0</v>
      </c>
      <c r="Q79" s="50">
        <f t="shared" si="21"/>
        <v>-2.3092638912203256E-14</v>
      </c>
      <c r="R79" s="50">
        <f t="shared" si="22"/>
        <v>0</v>
      </c>
      <c r="S79" s="50">
        <f t="shared" si="23"/>
        <v>0</v>
      </c>
      <c r="T79" s="50">
        <f t="shared" si="24"/>
        <v>0</v>
      </c>
      <c r="W79" s="60">
        <v>53.999999999999993</v>
      </c>
      <c r="X79" s="60">
        <f t="shared" si="11"/>
        <v>0.97500000000000009</v>
      </c>
      <c r="Y79" s="50">
        <f t="shared" si="12"/>
        <v>54</v>
      </c>
      <c r="Z79">
        <f t="shared" si="13"/>
        <v>0.97500000000000009</v>
      </c>
      <c r="AA79" s="61">
        <f t="shared" si="14"/>
        <v>0</v>
      </c>
      <c r="AB79" s="61"/>
      <c r="AC79" s="61"/>
      <c r="AF79" s="60"/>
    </row>
    <row r="80" spans="1:32" x14ac:dyDescent="0.25">
      <c r="A80" s="29">
        <v>47</v>
      </c>
      <c r="B80" s="42">
        <v>47.599999999999987</v>
      </c>
      <c r="C80" s="42">
        <v>45.20000000000001</v>
      </c>
      <c r="D80" s="42">
        <v>41.999999999999986</v>
      </c>
      <c r="E80" s="42">
        <v>37.199999999999982</v>
      </c>
      <c r="F80" s="42">
        <v>29.199999999999978</v>
      </c>
      <c r="G80" s="42">
        <v>13.200000000000012</v>
      </c>
      <c r="H80" s="47">
        <v>0</v>
      </c>
      <c r="I80" s="47">
        <v>0</v>
      </c>
      <c r="J80" s="46">
        <v>0</v>
      </c>
      <c r="L80" s="50">
        <f t="shared" si="16"/>
        <v>-0.40000000000001279</v>
      </c>
      <c r="M80" s="50">
        <f t="shared" si="17"/>
        <v>0.20000000000000995</v>
      </c>
      <c r="N80" s="50">
        <f t="shared" si="18"/>
        <v>0</v>
      </c>
      <c r="O80" s="50">
        <f t="shared" si="19"/>
        <v>0.19999999999998153</v>
      </c>
      <c r="P80" s="50">
        <f t="shared" si="20"/>
        <v>0.19999999999997797</v>
      </c>
      <c r="Q80" s="50">
        <f t="shared" si="21"/>
        <v>0.20000000000001172</v>
      </c>
      <c r="R80" s="50">
        <f t="shared" si="22"/>
        <v>0</v>
      </c>
      <c r="S80" s="50">
        <f t="shared" si="23"/>
        <v>0</v>
      </c>
      <c r="T80" s="50">
        <f t="shared" si="24"/>
        <v>0</v>
      </c>
      <c r="W80" s="60">
        <v>53.20000000000001</v>
      </c>
      <c r="X80" s="60">
        <f t="shared" si="11"/>
        <v>0.98</v>
      </c>
      <c r="Y80" s="50">
        <f t="shared" si="12"/>
        <v>53</v>
      </c>
      <c r="Z80">
        <f t="shared" si="13"/>
        <v>0.98124999999999996</v>
      </c>
      <c r="AA80" s="61">
        <f t="shared" si="14"/>
        <v>1.2499999999999734E-3</v>
      </c>
      <c r="AB80" s="61"/>
      <c r="AC80" s="61"/>
      <c r="AF80" s="60"/>
    </row>
    <row r="81" spans="1:32" x14ac:dyDescent="0.25">
      <c r="A81" s="29">
        <v>48</v>
      </c>
      <c r="B81" s="44">
        <v>46.000000000000021</v>
      </c>
      <c r="C81" s="44">
        <v>43.599999999999994</v>
      </c>
      <c r="D81" s="44">
        <v>40.4</v>
      </c>
      <c r="E81" s="44">
        <v>35.599999999999994</v>
      </c>
      <c r="F81" s="44">
        <v>27.599999999999969</v>
      </c>
      <c r="G81" s="44">
        <v>11.599999999999975</v>
      </c>
      <c r="H81" s="47">
        <v>0</v>
      </c>
      <c r="I81" s="47">
        <v>0</v>
      </c>
      <c r="J81" s="46">
        <v>0</v>
      </c>
      <c r="L81" s="50">
        <f t="shared" si="16"/>
        <v>0</v>
      </c>
      <c r="M81" s="50">
        <f t="shared" si="17"/>
        <v>-0.40000000000000568</v>
      </c>
      <c r="N81" s="50">
        <f t="shared" si="18"/>
        <v>0.39999999999999858</v>
      </c>
      <c r="O81" s="50">
        <f t="shared" si="19"/>
        <v>-0.40000000000000568</v>
      </c>
      <c r="P81" s="50">
        <f t="shared" si="20"/>
        <v>-0.40000000000003055</v>
      </c>
      <c r="Q81" s="50">
        <f t="shared" si="21"/>
        <v>-0.40000000000002522</v>
      </c>
      <c r="R81" s="50">
        <f t="shared" si="22"/>
        <v>0</v>
      </c>
      <c r="S81" s="50">
        <f t="shared" si="23"/>
        <v>0</v>
      </c>
      <c r="T81" s="50">
        <f t="shared" si="24"/>
        <v>0</v>
      </c>
      <c r="W81" s="60">
        <v>52.400000000000013</v>
      </c>
      <c r="X81" s="60">
        <f>(1.75-(W81/90*0.75))*0.75</f>
        <v>0.98499999999999988</v>
      </c>
      <c r="Y81" s="50">
        <f>ROUND(W81,0)</f>
        <v>52</v>
      </c>
      <c r="Z81">
        <f>(1.75-(Y81/90*0.75))*0.75</f>
        <v>0.98750000000000004</v>
      </c>
      <c r="AA81" s="61">
        <f>Z81-X81</f>
        <v>2.5000000000001688E-3</v>
      </c>
      <c r="AB81" s="61"/>
      <c r="AC81" s="61"/>
      <c r="AF81" s="60"/>
    </row>
    <row r="82" spans="1:32" x14ac:dyDescent="0.25">
      <c r="A82" s="29">
        <v>49</v>
      </c>
      <c r="B82" s="42">
        <v>43.599999999999994</v>
      </c>
      <c r="C82" s="42">
        <v>41.199999999999967</v>
      </c>
      <c r="D82" s="42">
        <v>37.999999999999972</v>
      </c>
      <c r="E82" s="42">
        <v>33.199999999999996</v>
      </c>
      <c r="F82" s="42">
        <v>25.199999999999971</v>
      </c>
      <c r="G82" s="42">
        <v>9.1999999999999726</v>
      </c>
      <c r="H82" s="47">
        <v>0</v>
      </c>
      <c r="I82" s="47">
        <v>0</v>
      </c>
      <c r="J82" s="46">
        <v>0</v>
      </c>
      <c r="L82" s="50">
        <f t="shared" si="16"/>
        <v>-0.40000000000000568</v>
      </c>
      <c r="M82" s="50">
        <f t="shared" si="17"/>
        <v>0.19999999999996732</v>
      </c>
      <c r="N82" s="50">
        <f t="shared" si="18"/>
        <v>0</v>
      </c>
      <c r="O82" s="50">
        <f t="shared" si="19"/>
        <v>0.19999999999999574</v>
      </c>
      <c r="P82" s="50">
        <f t="shared" si="20"/>
        <v>0.19999999999997087</v>
      </c>
      <c r="Q82" s="50">
        <f t="shared" si="21"/>
        <v>0.19999999999997264</v>
      </c>
      <c r="R82" s="50">
        <f t="shared" si="22"/>
        <v>0</v>
      </c>
      <c r="S82" s="50">
        <f t="shared" si="23"/>
        <v>0</v>
      </c>
      <c r="T82" s="50">
        <f t="shared" si="24"/>
        <v>0</v>
      </c>
      <c r="W82" s="60">
        <v>51.599999999999994</v>
      </c>
      <c r="X82" s="60">
        <f t="shared" ref="X82:X124" si="25">(1.75-(W82/90*0.75))*0.75</f>
        <v>0.99</v>
      </c>
      <c r="Y82" s="50">
        <f t="shared" ref="Y82:Y124" si="26">ROUND(W82,0)</f>
        <v>52</v>
      </c>
      <c r="Z82">
        <f t="shared" ref="Z82:Z124" si="27">(1.75-(Y82/90*0.75))*0.75</f>
        <v>0.98750000000000004</v>
      </c>
      <c r="AA82" s="61">
        <f t="shared" ref="AA82:AA124" si="28">Z82-X82</f>
        <v>-2.4999999999999467E-3</v>
      </c>
      <c r="AB82" s="61"/>
      <c r="AC82" s="61"/>
      <c r="AF82" s="60"/>
    </row>
    <row r="83" spans="1:32" x14ac:dyDescent="0.25">
      <c r="A83" s="29">
        <v>50</v>
      </c>
      <c r="B83" s="44">
        <v>42.8</v>
      </c>
      <c r="C83" s="44">
        <v>40.4</v>
      </c>
      <c r="D83" s="44">
        <v>37.199999999999982</v>
      </c>
      <c r="E83" s="44">
        <v>32.399999999999977</v>
      </c>
      <c r="F83" s="44">
        <v>24.399999999999977</v>
      </c>
      <c r="G83" s="44">
        <v>8.3999999999999542</v>
      </c>
      <c r="H83" s="47">
        <v>0</v>
      </c>
      <c r="I83" s="47">
        <v>0</v>
      </c>
      <c r="J83" s="46">
        <v>0</v>
      </c>
      <c r="L83" s="50">
        <f t="shared" si="16"/>
        <v>-0.20000000000000284</v>
      </c>
      <c r="M83" s="50">
        <f t="shared" si="17"/>
        <v>0.39999999999999858</v>
      </c>
      <c r="N83" s="50">
        <f t="shared" si="18"/>
        <v>0.19999999999998153</v>
      </c>
      <c r="O83" s="50">
        <f t="shared" si="19"/>
        <v>0.39999999999997726</v>
      </c>
      <c r="P83" s="50">
        <f t="shared" si="20"/>
        <v>0.39999999999997726</v>
      </c>
      <c r="Q83" s="50">
        <f t="shared" si="21"/>
        <v>0.39999999999995417</v>
      </c>
      <c r="R83" s="50">
        <f t="shared" si="22"/>
        <v>0</v>
      </c>
      <c r="S83" s="50">
        <f t="shared" si="23"/>
        <v>0</v>
      </c>
      <c r="T83" s="50">
        <f t="shared" si="24"/>
        <v>0</v>
      </c>
      <c r="W83" s="60">
        <v>50.8</v>
      </c>
      <c r="X83" s="60">
        <f t="shared" si="25"/>
        <v>0.995</v>
      </c>
      <c r="Y83" s="50">
        <f t="shared" si="26"/>
        <v>51</v>
      </c>
      <c r="Z83">
        <f t="shared" si="27"/>
        <v>0.99374999999999991</v>
      </c>
      <c r="AA83" s="61">
        <f t="shared" si="28"/>
        <v>-1.2500000000000844E-3</v>
      </c>
      <c r="AB83" s="61"/>
      <c r="AC83" s="61"/>
      <c r="AF83" s="60"/>
    </row>
    <row r="84" spans="1:32" x14ac:dyDescent="0.25">
      <c r="A84" s="29">
        <v>51</v>
      </c>
      <c r="B84" s="42">
        <v>41.199999999999967</v>
      </c>
      <c r="C84" s="42">
        <v>38.79999999999999</v>
      </c>
      <c r="D84" s="42">
        <v>35.599999999999994</v>
      </c>
      <c r="E84" s="42">
        <v>30.799999999999994</v>
      </c>
      <c r="F84" s="42">
        <v>22.799999999999969</v>
      </c>
      <c r="G84" s="42">
        <v>6.7999999999999972</v>
      </c>
      <c r="H84" s="47">
        <v>0</v>
      </c>
      <c r="I84" s="47">
        <v>0</v>
      </c>
      <c r="J84" s="46">
        <v>0</v>
      </c>
      <c r="L84" s="50">
        <f t="shared" si="16"/>
        <v>0.19999999999996732</v>
      </c>
      <c r="M84" s="50">
        <f t="shared" si="17"/>
        <v>-0.20000000000000995</v>
      </c>
      <c r="N84" s="50">
        <f t="shared" si="18"/>
        <v>-0.40000000000000568</v>
      </c>
      <c r="O84" s="50">
        <f t="shared" si="19"/>
        <v>-0.20000000000000639</v>
      </c>
      <c r="P84" s="50">
        <f t="shared" si="20"/>
        <v>-0.20000000000003126</v>
      </c>
      <c r="Q84" s="50">
        <f t="shared" si="21"/>
        <v>-0.20000000000000284</v>
      </c>
      <c r="R84" s="50">
        <f t="shared" si="22"/>
        <v>0</v>
      </c>
      <c r="S84" s="50">
        <f t="shared" si="23"/>
        <v>0</v>
      </c>
      <c r="T84" s="50">
        <f t="shared" si="24"/>
        <v>0</v>
      </c>
      <c r="W84" s="60">
        <v>50.000000000000007</v>
      </c>
      <c r="X84" s="60">
        <f t="shared" si="25"/>
        <v>1</v>
      </c>
      <c r="Y84" s="50">
        <f t="shared" si="26"/>
        <v>50</v>
      </c>
      <c r="Z84">
        <f t="shared" si="27"/>
        <v>1</v>
      </c>
      <c r="AA84" s="61">
        <f t="shared" si="28"/>
        <v>0</v>
      </c>
      <c r="AB84" s="61"/>
      <c r="AC84" s="61"/>
      <c r="AF84" s="60"/>
    </row>
    <row r="85" spans="1:32" x14ac:dyDescent="0.25">
      <c r="A85" s="29">
        <v>52</v>
      </c>
      <c r="B85" s="44">
        <v>40.4</v>
      </c>
      <c r="C85" s="44">
        <v>37.999999999999972</v>
      </c>
      <c r="D85" s="44">
        <v>34.799999999999976</v>
      </c>
      <c r="E85" s="44">
        <v>30</v>
      </c>
      <c r="F85" s="44">
        <v>21.999999999999947</v>
      </c>
      <c r="G85" s="44">
        <v>5.9999999999999787</v>
      </c>
      <c r="H85" s="47">
        <v>0</v>
      </c>
      <c r="I85" s="47">
        <v>0</v>
      </c>
      <c r="J85" s="46">
        <v>0</v>
      </c>
      <c r="L85" s="50">
        <f t="shared" si="16"/>
        <v>0.39999999999999858</v>
      </c>
      <c r="M85" s="50">
        <f t="shared" si="17"/>
        <v>0</v>
      </c>
      <c r="N85" s="50">
        <f t="shared" si="18"/>
        <v>-0.20000000000002416</v>
      </c>
      <c r="O85" s="50">
        <f t="shared" si="19"/>
        <v>0</v>
      </c>
      <c r="P85" s="50">
        <f t="shared" si="20"/>
        <v>-5.3290705182007514E-14</v>
      </c>
      <c r="Q85" s="50">
        <f t="shared" si="21"/>
        <v>-2.1316282072803006E-14</v>
      </c>
      <c r="R85" s="50">
        <f t="shared" si="22"/>
        <v>0</v>
      </c>
      <c r="S85" s="50">
        <f t="shared" si="23"/>
        <v>0</v>
      </c>
      <c r="T85" s="50">
        <f t="shared" si="24"/>
        <v>0</v>
      </c>
      <c r="W85" s="60">
        <v>49.200000000000017</v>
      </c>
      <c r="X85" s="60">
        <f t="shared" si="25"/>
        <v>1.0049999999999999</v>
      </c>
      <c r="Y85" s="50">
        <f t="shared" si="26"/>
        <v>49</v>
      </c>
      <c r="Z85">
        <f t="shared" si="27"/>
        <v>1.0062500000000001</v>
      </c>
      <c r="AA85" s="61">
        <f t="shared" si="28"/>
        <v>1.2500000000001954E-3</v>
      </c>
      <c r="AB85" s="61"/>
      <c r="AC85" s="61"/>
      <c r="AF85" s="60"/>
    </row>
    <row r="86" spans="1:32" x14ac:dyDescent="0.25">
      <c r="A86" s="29">
        <v>53</v>
      </c>
      <c r="B86" s="42">
        <v>39.600000000000009</v>
      </c>
      <c r="C86" s="42">
        <v>37.199999999999982</v>
      </c>
      <c r="D86" s="42">
        <v>33.999999999999986</v>
      </c>
      <c r="E86" s="42">
        <v>29.199999999999978</v>
      </c>
      <c r="F86" s="42">
        <v>21.199999999999985</v>
      </c>
      <c r="G86" s="42">
        <v>5.1999999999999602</v>
      </c>
      <c r="H86" s="47">
        <v>0</v>
      </c>
      <c r="I86" s="47">
        <v>0</v>
      </c>
      <c r="J86" s="46">
        <v>0</v>
      </c>
      <c r="L86" s="50">
        <f t="shared" si="16"/>
        <v>-0.39999999999999147</v>
      </c>
      <c r="M86" s="50">
        <f t="shared" si="17"/>
        <v>0.19999999999998153</v>
      </c>
      <c r="N86" s="50">
        <f t="shared" si="18"/>
        <v>0</v>
      </c>
      <c r="O86" s="50">
        <f t="shared" si="19"/>
        <v>0.19999999999997797</v>
      </c>
      <c r="P86" s="50">
        <f t="shared" si="20"/>
        <v>0.19999999999998508</v>
      </c>
      <c r="Q86" s="50">
        <f t="shared" si="21"/>
        <v>0.19999999999996021</v>
      </c>
      <c r="R86" s="50">
        <f t="shared" si="22"/>
        <v>0</v>
      </c>
      <c r="S86" s="50">
        <f t="shared" si="23"/>
        <v>0</v>
      </c>
      <c r="T86" s="50">
        <f t="shared" si="24"/>
        <v>0</v>
      </c>
      <c r="W86" s="60">
        <v>48.4</v>
      </c>
      <c r="X86" s="60">
        <f t="shared" si="25"/>
        <v>1.01</v>
      </c>
      <c r="Y86" s="50">
        <f t="shared" si="26"/>
        <v>48</v>
      </c>
      <c r="Z86">
        <f t="shared" si="27"/>
        <v>1.0125000000000002</v>
      </c>
      <c r="AA86" s="61">
        <f t="shared" si="28"/>
        <v>2.5000000000001688E-3</v>
      </c>
      <c r="AB86" s="61"/>
      <c r="AC86" s="61"/>
      <c r="AF86" s="60"/>
    </row>
    <row r="87" spans="1:32" x14ac:dyDescent="0.25">
      <c r="A87" s="29">
        <v>54</v>
      </c>
      <c r="B87" s="44">
        <v>37.999999999999972</v>
      </c>
      <c r="C87" s="44">
        <v>35.599999999999994</v>
      </c>
      <c r="D87" s="44">
        <v>32.399999999999977</v>
      </c>
      <c r="E87" s="44">
        <v>27.599999999999969</v>
      </c>
      <c r="F87" s="44">
        <v>19.599999999999973</v>
      </c>
      <c r="G87" s="44">
        <v>3.6000000000000032</v>
      </c>
      <c r="H87" s="47">
        <v>0</v>
      </c>
      <c r="I87" s="47">
        <v>0</v>
      </c>
      <c r="J87" s="46">
        <v>0</v>
      </c>
      <c r="L87" s="50">
        <f t="shared" si="16"/>
        <v>0</v>
      </c>
      <c r="M87" s="50">
        <f t="shared" si="17"/>
        <v>-0.40000000000000568</v>
      </c>
      <c r="N87" s="50">
        <f t="shared" si="18"/>
        <v>0.39999999999997726</v>
      </c>
      <c r="O87" s="50">
        <f t="shared" si="19"/>
        <v>-0.40000000000003055</v>
      </c>
      <c r="P87" s="50">
        <f t="shared" si="20"/>
        <v>-0.400000000000027</v>
      </c>
      <c r="Q87" s="50">
        <f t="shared" si="21"/>
        <v>-0.3999999999999968</v>
      </c>
      <c r="R87" s="50">
        <f t="shared" si="22"/>
        <v>0</v>
      </c>
      <c r="S87" s="50">
        <f t="shared" si="23"/>
        <v>0</v>
      </c>
      <c r="T87" s="50">
        <f t="shared" si="24"/>
        <v>0</v>
      </c>
      <c r="W87" s="60">
        <v>47.599999999999987</v>
      </c>
      <c r="X87" s="60">
        <f t="shared" si="25"/>
        <v>1.0150000000000001</v>
      </c>
      <c r="Y87" s="50">
        <f t="shared" si="26"/>
        <v>48</v>
      </c>
      <c r="Z87">
        <f t="shared" si="27"/>
        <v>1.0125000000000002</v>
      </c>
      <c r="AA87" s="61">
        <f t="shared" si="28"/>
        <v>-2.4999999999999467E-3</v>
      </c>
      <c r="AB87" s="61"/>
      <c r="AC87" s="61"/>
      <c r="AF87" s="60"/>
    </row>
    <row r="88" spans="1:32" x14ac:dyDescent="0.25">
      <c r="A88" s="29">
        <v>55</v>
      </c>
      <c r="B88" s="42">
        <v>36.400000000000013</v>
      </c>
      <c r="C88" s="42">
        <v>33.999999999999986</v>
      </c>
      <c r="D88" s="42">
        <v>30.799999999999994</v>
      </c>
      <c r="E88" s="42">
        <v>25.999999999999986</v>
      </c>
      <c r="F88" s="42">
        <v>17.999999999999961</v>
      </c>
      <c r="G88" s="42">
        <v>1.9999999999999662</v>
      </c>
      <c r="H88" s="47">
        <v>0</v>
      </c>
      <c r="I88" s="47">
        <v>0</v>
      </c>
      <c r="J88" s="46">
        <v>0</v>
      </c>
      <c r="L88" s="50">
        <f t="shared" si="16"/>
        <v>0.40000000000001279</v>
      </c>
      <c r="M88" s="50">
        <f t="shared" si="17"/>
        <v>0</v>
      </c>
      <c r="N88" s="50">
        <f t="shared" si="18"/>
        <v>-0.20000000000000639</v>
      </c>
      <c r="O88" s="50">
        <f t="shared" si="19"/>
        <v>0</v>
      </c>
      <c r="P88" s="50">
        <f t="shared" si="20"/>
        <v>-3.907985046680551E-14</v>
      </c>
      <c r="Q88" s="50">
        <f t="shared" si="21"/>
        <v>-3.3750779948604759E-14</v>
      </c>
      <c r="R88" s="50">
        <f t="shared" si="22"/>
        <v>0</v>
      </c>
      <c r="S88" s="50">
        <f t="shared" si="23"/>
        <v>0</v>
      </c>
      <c r="T88" s="50">
        <f t="shared" si="24"/>
        <v>0</v>
      </c>
      <c r="W88" s="60">
        <v>46.79999999999999</v>
      </c>
      <c r="X88" s="60">
        <f t="shared" si="25"/>
        <v>1.02</v>
      </c>
      <c r="Y88" s="50">
        <f t="shared" si="26"/>
        <v>47</v>
      </c>
      <c r="Z88">
        <f t="shared" si="27"/>
        <v>1.01875</v>
      </c>
      <c r="AA88" s="61">
        <f t="shared" si="28"/>
        <v>-1.2499999999999734E-3</v>
      </c>
      <c r="AB88" s="61"/>
      <c r="AC88" s="61"/>
      <c r="AF88" s="60"/>
    </row>
    <row r="89" spans="1:32" x14ac:dyDescent="0.25">
      <c r="A89" s="29">
        <v>56</v>
      </c>
      <c r="B89" s="44">
        <v>31.600000000000009</v>
      </c>
      <c r="C89" s="44">
        <v>29.200000000000006</v>
      </c>
      <c r="D89" s="44">
        <v>26.000000000000014</v>
      </c>
      <c r="E89" s="44">
        <v>21.199999999999985</v>
      </c>
      <c r="F89" s="44">
        <v>13.200000000000012</v>
      </c>
      <c r="G89" s="47">
        <v>0</v>
      </c>
      <c r="H89" s="47">
        <v>0</v>
      </c>
      <c r="I89" s="47">
        <v>0</v>
      </c>
      <c r="J89" s="46">
        <v>0</v>
      </c>
      <c r="L89" s="50">
        <f t="shared" si="16"/>
        <v>-0.39999999999999147</v>
      </c>
      <c r="M89" s="50">
        <f t="shared" si="17"/>
        <v>0.20000000000000639</v>
      </c>
      <c r="N89" s="50">
        <f t="shared" si="18"/>
        <v>0</v>
      </c>
      <c r="O89" s="50">
        <f t="shared" si="19"/>
        <v>0.19999999999998508</v>
      </c>
      <c r="P89" s="50">
        <f t="shared" si="20"/>
        <v>0.20000000000001172</v>
      </c>
      <c r="Q89" s="50">
        <f t="shared" si="21"/>
        <v>0</v>
      </c>
      <c r="R89" s="50">
        <f t="shared" si="22"/>
        <v>0</v>
      </c>
      <c r="S89" s="50">
        <f t="shared" si="23"/>
        <v>0</v>
      </c>
      <c r="T89" s="50">
        <f t="shared" si="24"/>
        <v>0</v>
      </c>
      <c r="W89" s="60">
        <v>46.000000000000021</v>
      </c>
      <c r="X89" s="60">
        <f t="shared" si="25"/>
        <v>1.0249999999999999</v>
      </c>
      <c r="Y89" s="50">
        <f t="shared" si="26"/>
        <v>46</v>
      </c>
      <c r="Z89">
        <f t="shared" si="27"/>
        <v>1.0249999999999999</v>
      </c>
      <c r="AA89" s="61">
        <f t="shared" si="28"/>
        <v>0</v>
      </c>
      <c r="AB89" s="61"/>
      <c r="AC89" s="61"/>
      <c r="AF89" s="60"/>
    </row>
    <row r="90" spans="1:32" x14ac:dyDescent="0.25">
      <c r="A90" s="29">
        <v>57</v>
      </c>
      <c r="B90" s="42">
        <v>30</v>
      </c>
      <c r="C90" s="42">
        <v>27.599999999999969</v>
      </c>
      <c r="D90" s="42">
        <v>24.399999999999977</v>
      </c>
      <c r="E90" s="42">
        <v>19.599999999999998</v>
      </c>
      <c r="F90" s="42">
        <v>11.599999999999975</v>
      </c>
      <c r="G90" s="47">
        <v>0</v>
      </c>
      <c r="H90" s="47">
        <v>0</v>
      </c>
      <c r="I90" s="47">
        <v>0</v>
      </c>
      <c r="J90" s="46">
        <v>0</v>
      </c>
      <c r="L90" s="50">
        <f t="shared" si="16"/>
        <v>0</v>
      </c>
      <c r="M90" s="50">
        <f t="shared" si="17"/>
        <v>-0.40000000000003055</v>
      </c>
      <c r="N90" s="50">
        <f t="shared" si="18"/>
        <v>0.39999999999997726</v>
      </c>
      <c r="O90" s="50">
        <f t="shared" si="19"/>
        <v>-0.40000000000000213</v>
      </c>
      <c r="P90" s="50">
        <f t="shared" si="20"/>
        <v>-0.40000000000002522</v>
      </c>
      <c r="Q90" s="50">
        <f t="shared" si="21"/>
        <v>0</v>
      </c>
      <c r="R90" s="50">
        <f t="shared" si="22"/>
        <v>0</v>
      </c>
      <c r="S90" s="50">
        <f t="shared" si="23"/>
        <v>0</v>
      </c>
      <c r="T90" s="50">
        <f t="shared" si="24"/>
        <v>0</v>
      </c>
      <c r="W90" s="60">
        <v>45.20000000000001</v>
      </c>
      <c r="X90" s="60">
        <f t="shared" si="25"/>
        <v>1.03</v>
      </c>
      <c r="Y90" s="50">
        <f t="shared" si="26"/>
        <v>45</v>
      </c>
      <c r="Z90">
        <f t="shared" si="27"/>
        <v>1.03125</v>
      </c>
      <c r="AA90" s="61">
        <f t="shared" si="28"/>
        <v>1.2499999999999734E-3</v>
      </c>
      <c r="AB90" s="61"/>
      <c r="AC90" s="61"/>
      <c r="AF90" s="60"/>
    </row>
    <row r="91" spans="1:32" x14ac:dyDescent="0.25">
      <c r="A91" s="29">
        <v>58</v>
      </c>
      <c r="B91" s="44">
        <v>30</v>
      </c>
      <c r="C91" s="44">
        <v>27.599999999999969</v>
      </c>
      <c r="D91" s="44">
        <v>24.399999999999977</v>
      </c>
      <c r="E91" s="44">
        <v>19.599999999999998</v>
      </c>
      <c r="F91" s="44">
        <v>11.599999999999975</v>
      </c>
      <c r="G91" s="47">
        <v>0</v>
      </c>
      <c r="H91" s="47">
        <v>0</v>
      </c>
      <c r="I91" s="47">
        <v>0</v>
      </c>
      <c r="J91" s="46">
        <v>0</v>
      </c>
      <c r="L91" s="50">
        <f t="shared" si="16"/>
        <v>0</v>
      </c>
      <c r="M91" s="50">
        <f t="shared" si="17"/>
        <v>-0.40000000000003055</v>
      </c>
      <c r="N91" s="50">
        <f t="shared" si="18"/>
        <v>0.39999999999997726</v>
      </c>
      <c r="O91" s="50">
        <f t="shared" si="19"/>
        <v>-0.40000000000000213</v>
      </c>
      <c r="P91" s="50">
        <f t="shared" si="20"/>
        <v>-0.40000000000002522</v>
      </c>
      <c r="Q91" s="50">
        <f t="shared" si="21"/>
        <v>0</v>
      </c>
      <c r="R91" s="50">
        <f t="shared" si="22"/>
        <v>0</v>
      </c>
      <c r="S91" s="50">
        <f t="shared" si="23"/>
        <v>0</v>
      </c>
      <c r="T91" s="50">
        <f t="shared" si="24"/>
        <v>0</v>
      </c>
      <c r="W91" s="60">
        <v>44.399999999999984</v>
      </c>
      <c r="X91" s="60">
        <f t="shared" si="25"/>
        <v>1.0350000000000001</v>
      </c>
      <c r="Y91" s="50">
        <f t="shared" si="26"/>
        <v>44</v>
      </c>
      <c r="Z91">
        <f t="shared" si="27"/>
        <v>1.0375000000000001</v>
      </c>
      <c r="AA91" s="61">
        <f t="shared" si="28"/>
        <v>2.4999999999999467E-3</v>
      </c>
      <c r="AB91" s="61"/>
      <c r="AC91" s="61"/>
      <c r="AF91" s="60"/>
    </row>
    <row r="92" spans="1:32" x14ac:dyDescent="0.25">
      <c r="A92" s="29">
        <v>59</v>
      </c>
      <c r="B92" s="42">
        <v>30</v>
      </c>
      <c r="C92" s="42">
        <v>27.599999999999969</v>
      </c>
      <c r="D92" s="42">
        <v>24.399999999999977</v>
      </c>
      <c r="E92" s="42">
        <v>19.599999999999973</v>
      </c>
      <c r="F92" s="42">
        <v>11.599999999999975</v>
      </c>
      <c r="G92" s="47">
        <v>0</v>
      </c>
      <c r="H92" s="47">
        <v>0</v>
      </c>
      <c r="I92" s="47">
        <v>0</v>
      </c>
      <c r="J92" s="46">
        <v>0</v>
      </c>
      <c r="L92" s="50">
        <f t="shared" si="16"/>
        <v>0</v>
      </c>
      <c r="M92" s="50">
        <f t="shared" si="17"/>
        <v>-0.40000000000003055</v>
      </c>
      <c r="N92" s="50">
        <f t="shared" si="18"/>
        <v>0.39999999999997726</v>
      </c>
      <c r="O92" s="50">
        <f t="shared" si="19"/>
        <v>-0.400000000000027</v>
      </c>
      <c r="P92" s="50">
        <f t="shared" si="20"/>
        <v>-0.40000000000002522</v>
      </c>
      <c r="Q92" s="50">
        <f t="shared" si="21"/>
        <v>0</v>
      </c>
      <c r="R92" s="50">
        <f t="shared" si="22"/>
        <v>0</v>
      </c>
      <c r="S92" s="50">
        <f t="shared" si="23"/>
        <v>0</v>
      </c>
      <c r="T92" s="50">
        <f t="shared" si="24"/>
        <v>0</v>
      </c>
      <c r="W92" s="60">
        <v>43.599999999999994</v>
      </c>
      <c r="X92" s="60">
        <f t="shared" si="25"/>
        <v>1.04</v>
      </c>
      <c r="Y92" s="50">
        <f t="shared" si="26"/>
        <v>44</v>
      </c>
      <c r="Z92">
        <f t="shared" si="27"/>
        <v>1.0375000000000001</v>
      </c>
      <c r="AA92" s="61">
        <f t="shared" si="28"/>
        <v>-2.4999999999999467E-3</v>
      </c>
      <c r="AB92" s="61"/>
      <c r="AC92" s="61"/>
      <c r="AF92" s="60"/>
    </row>
    <row r="93" spans="1:32" x14ac:dyDescent="0.25">
      <c r="A93" s="29">
        <v>60</v>
      </c>
      <c r="B93" s="44">
        <v>28.399999999999991</v>
      </c>
      <c r="C93" s="44">
        <v>26.000000000000014</v>
      </c>
      <c r="D93" s="44">
        <v>22.800000000000022</v>
      </c>
      <c r="E93" s="44">
        <v>17.999999999999961</v>
      </c>
      <c r="F93" s="44">
        <v>9.9999999999999911</v>
      </c>
      <c r="G93" s="47">
        <v>0</v>
      </c>
      <c r="H93" s="47">
        <v>0</v>
      </c>
      <c r="I93" s="47">
        <v>0</v>
      </c>
      <c r="J93" s="46">
        <v>0</v>
      </c>
      <c r="L93" s="50">
        <f t="shared" si="16"/>
        <v>0.39999999999999147</v>
      </c>
      <c r="M93" s="50">
        <f t="shared" si="17"/>
        <v>0</v>
      </c>
      <c r="N93" s="50">
        <f t="shared" si="18"/>
        <v>-0.19999999999997797</v>
      </c>
      <c r="O93" s="50">
        <f t="shared" si="19"/>
        <v>-3.907985046680551E-14</v>
      </c>
      <c r="P93" s="50">
        <f t="shared" si="20"/>
        <v>0</v>
      </c>
      <c r="Q93" s="50">
        <f t="shared" si="21"/>
        <v>0</v>
      </c>
      <c r="R93" s="50">
        <f t="shared" si="22"/>
        <v>0</v>
      </c>
      <c r="S93" s="50">
        <f t="shared" si="23"/>
        <v>0</v>
      </c>
      <c r="T93" s="50">
        <f t="shared" si="24"/>
        <v>0</v>
      </c>
      <c r="W93" s="60">
        <v>42.8</v>
      </c>
      <c r="X93" s="60">
        <f t="shared" si="25"/>
        <v>1.0449999999999999</v>
      </c>
      <c r="Y93" s="50">
        <f t="shared" si="26"/>
        <v>43</v>
      </c>
      <c r="Z93">
        <f t="shared" si="27"/>
        <v>1.04375</v>
      </c>
      <c r="AA93" s="61">
        <f t="shared" si="28"/>
        <v>-1.2499999999999734E-3</v>
      </c>
      <c r="AB93" s="61"/>
      <c r="AC93" s="61"/>
      <c r="AF93" s="60"/>
    </row>
    <row r="94" spans="1:32" x14ac:dyDescent="0.25">
      <c r="A94" s="29">
        <v>61</v>
      </c>
      <c r="B94" s="42">
        <v>25.2</v>
      </c>
      <c r="C94" s="42">
        <v>22.800000000000022</v>
      </c>
      <c r="D94" s="42">
        <v>19.599999999999998</v>
      </c>
      <c r="E94" s="42">
        <v>14.799999999999969</v>
      </c>
      <c r="F94" s="42">
        <v>6.7999999999999972</v>
      </c>
      <c r="G94" s="47">
        <v>0</v>
      </c>
      <c r="H94" s="47">
        <v>0</v>
      </c>
      <c r="I94" s="47">
        <v>0</v>
      </c>
      <c r="J94" s="46">
        <v>0</v>
      </c>
      <c r="L94" s="50">
        <f t="shared" si="16"/>
        <v>0.19999999999999929</v>
      </c>
      <c r="M94" s="50">
        <f t="shared" si="17"/>
        <v>-0.19999999999997797</v>
      </c>
      <c r="N94" s="50">
        <f t="shared" si="18"/>
        <v>-0.40000000000000213</v>
      </c>
      <c r="O94" s="50">
        <f t="shared" si="19"/>
        <v>-0.20000000000003126</v>
      </c>
      <c r="P94" s="50">
        <f t="shared" si="20"/>
        <v>-0.20000000000000284</v>
      </c>
      <c r="Q94" s="50">
        <f t="shared" si="21"/>
        <v>0</v>
      </c>
      <c r="R94" s="50">
        <f t="shared" si="22"/>
        <v>0</v>
      </c>
      <c r="S94" s="50">
        <f t="shared" si="23"/>
        <v>0</v>
      </c>
      <c r="T94" s="50">
        <f t="shared" si="24"/>
        <v>0</v>
      </c>
      <c r="W94" s="60">
        <v>41.999999999999986</v>
      </c>
      <c r="X94" s="60">
        <f t="shared" si="25"/>
        <v>1.05</v>
      </c>
      <c r="Y94" s="50">
        <f t="shared" si="26"/>
        <v>42</v>
      </c>
      <c r="Z94">
        <f t="shared" si="27"/>
        <v>1.0499999999999998</v>
      </c>
      <c r="AA94" s="61">
        <f t="shared" si="28"/>
        <v>0</v>
      </c>
      <c r="AB94" s="61"/>
      <c r="AC94" s="61"/>
      <c r="AF94" s="60"/>
    </row>
    <row r="95" spans="1:32" x14ac:dyDescent="0.25">
      <c r="A95" s="29">
        <v>62</v>
      </c>
      <c r="B95" s="44">
        <v>22.000000000000028</v>
      </c>
      <c r="C95" s="44">
        <v>19.599999999999998</v>
      </c>
      <c r="D95" s="44">
        <v>16.400000000000006</v>
      </c>
      <c r="E95" s="44">
        <v>11.6</v>
      </c>
      <c r="F95" s="44">
        <v>3.6000000000000032</v>
      </c>
      <c r="G95" s="47">
        <v>0</v>
      </c>
      <c r="H95" s="47">
        <v>0</v>
      </c>
      <c r="I95" s="47">
        <v>0</v>
      </c>
      <c r="J95" s="46">
        <v>0</v>
      </c>
      <c r="L95" s="50">
        <f t="shared" si="16"/>
        <v>2.8421709430404007E-14</v>
      </c>
      <c r="M95" s="50">
        <f t="shared" si="17"/>
        <v>-0.40000000000000213</v>
      </c>
      <c r="N95" s="50">
        <f t="shared" si="18"/>
        <v>0.40000000000000568</v>
      </c>
      <c r="O95" s="50">
        <f t="shared" si="19"/>
        <v>-0.40000000000000036</v>
      </c>
      <c r="P95" s="50">
        <f t="shared" si="20"/>
        <v>-0.3999999999999968</v>
      </c>
      <c r="Q95" s="50">
        <f t="shared" si="21"/>
        <v>0</v>
      </c>
      <c r="R95" s="50">
        <f t="shared" si="22"/>
        <v>0</v>
      </c>
      <c r="S95" s="50">
        <f t="shared" si="23"/>
        <v>0</v>
      </c>
      <c r="T95" s="50">
        <f t="shared" si="24"/>
        <v>0</v>
      </c>
      <c r="W95" s="60">
        <v>41.199999999999967</v>
      </c>
      <c r="X95" s="60">
        <f t="shared" si="25"/>
        <v>1.0550000000000002</v>
      </c>
      <c r="Y95" s="50">
        <f t="shared" si="26"/>
        <v>41</v>
      </c>
      <c r="Z95">
        <f t="shared" si="27"/>
        <v>1.0562499999999999</v>
      </c>
      <c r="AA95" s="61">
        <f t="shared" si="28"/>
        <v>1.2499999999997513E-3</v>
      </c>
      <c r="AB95" s="61"/>
      <c r="AC95" s="61"/>
      <c r="AF95" s="60"/>
    </row>
    <row r="96" spans="1:32" x14ac:dyDescent="0.25">
      <c r="A96" s="29">
        <v>63</v>
      </c>
      <c r="B96" s="42">
        <v>18.800000000000036</v>
      </c>
      <c r="C96" s="42">
        <v>16.400000000000006</v>
      </c>
      <c r="D96" s="42">
        <v>13.200000000000012</v>
      </c>
      <c r="E96" s="42">
        <v>8.4000000000000075</v>
      </c>
      <c r="F96" s="47">
        <v>0.39999999999998259</v>
      </c>
      <c r="G96" s="47">
        <v>0</v>
      </c>
      <c r="H96" s="47">
        <v>0</v>
      </c>
      <c r="I96" s="47">
        <v>0</v>
      </c>
      <c r="J96" s="46">
        <v>0</v>
      </c>
      <c r="L96" s="50">
        <f t="shared" si="16"/>
        <v>-0.19999999999996376</v>
      </c>
      <c r="M96" s="50">
        <f t="shared" si="17"/>
        <v>0.40000000000000568</v>
      </c>
      <c r="N96" s="50">
        <f t="shared" si="18"/>
        <v>0.20000000000001172</v>
      </c>
      <c r="O96" s="50">
        <f t="shared" si="19"/>
        <v>0.40000000000000746</v>
      </c>
      <c r="P96" s="50">
        <f t="shared" si="20"/>
        <v>0.39999999999998259</v>
      </c>
      <c r="Q96" s="50">
        <f t="shared" si="21"/>
        <v>0</v>
      </c>
      <c r="R96" s="50">
        <f t="shared" si="22"/>
        <v>0</v>
      </c>
      <c r="S96" s="50">
        <f t="shared" si="23"/>
        <v>0</v>
      </c>
      <c r="T96" s="50">
        <f t="shared" si="24"/>
        <v>0</v>
      </c>
      <c r="W96" s="60">
        <v>40.4</v>
      </c>
      <c r="X96" s="60">
        <f t="shared" si="25"/>
        <v>1.06</v>
      </c>
      <c r="Y96" s="50">
        <f t="shared" si="26"/>
        <v>40</v>
      </c>
      <c r="Z96">
        <f t="shared" si="27"/>
        <v>1.0625</v>
      </c>
      <c r="AA96" s="61">
        <f t="shared" si="28"/>
        <v>2.4999999999999467E-3</v>
      </c>
      <c r="AB96" s="61"/>
      <c r="AC96" s="61"/>
      <c r="AF96" s="60"/>
    </row>
    <row r="97" spans="1:32" x14ac:dyDescent="0.25">
      <c r="A97" s="29">
        <v>64</v>
      </c>
      <c r="B97" s="44">
        <v>18.799999999999979</v>
      </c>
      <c r="C97" s="44">
        <v>16.400000000000006</v>
      </c>
      <c r="D97" s="44">
        <v>13.200000000000012</v>
      </c>
      <c r="E97" s="44">
        <v>8.3999999999999542</v>
      </c>
      <c r="F97" s="47">
        <v>0.39999999999998259</v>
      </c>
      <c r="G97" s="47">
        <v>0</v>
      </c>
      <c r="H97" s="47">
        <v>0</v>
      </c>
      <c r="I97" s="47">
        <v>0</v>
      </c>
      <c r="J97" s="46">
        <v>0</v>
      </c>
      <c r="L97" s="50">
        <f t="shared" si="16"/>
        <v>-0.20000000000002061</v>
      </c>
      <c r="M97" s="50">
        <f t="shared" si="17"/>
        <v>0.40000000000000568</v>
      </c>
      <c r="N97" s="50">
        <f t="shared" si="18"/>
        <v>0.20000000000001172</v>
      </c>
      <c r="O97" s="50">
        <f t="shared" si="19"/>
        <v>0.39999999999995417</v>
      </c>
      <c r="P97" s="50">
        <f t="shared" si="20"/>
        <v>0.39999999999998259</v>
      </c>
      <c r="Q97" s="50">
        <f t="shared" si="21"/>
        <v>0</v>
      </c>
      <c r="R97" s="50">
        <f t="shared" si="22"/>
        <v>0</v>
      </c>
      <c r="S97" s="50">
        <f t="shared" si="23"/>
        <v>0</v>
      </c>
      <c r="T97" s="50">
        <f t="shared" si="24"/>
        <v>0</v>
      </c>
      <c r="W97" s="60">
        <v>39.600000000000009</v>
      </c>
      <c r="X97" s="60">
        <f t="shared" si="25"/>
        <v>1.0649999999999999</v>
      </c>
      <c r="Y97" s="50">
        <f t="shared" si="26"/>
        <v>40</v>
      </c>
      <c r="Z97">
        <f t="shared" si="27"/>
        <v>1.0625</v>
      </c>
      <c r="AA97" s="61">
        <f t="shared" si="28"/>
        <v>-2.4999999999999467E-3</v>
      </c>
      <c r="AB97" s="61"/>
      <c r="AC97" s="61"/>
      <c r="AF97" s="60"/>
    </row>
    <row r="98" spans="1:32" x14ac:dyDescent="0.25">
      <c r="A98" s="29">
        <v>65</v>
      </c>
      <c r="B98" s="42">
        <v>15.600000000000014</v>
      </c>
      <c r="C98" s="42">
        <v>13.200000000000012</v>
      </c>
      <c r="D98" s="42">
        <v>9.9999999999999911</v>
      </c>
      <c r="E98" s="42">
        <v>5.1999999999999869</v>
      </c>
      <c r="F98" s="47">
        <v>0</v>
      </c>
      <c r="G98" s="47">
        <v>0</v>
      </c>
      <c r="H98" s="47">
        <v>0</v>
      </c>
      <c r="I98" s="47">
        <v>0</v>
      </c>
      <c r="J98" s="46">
        <v>0</v>
      </c>
      <c r="L98" s="50">
        <f t="shared" si="16"/>
        <v>-0.39999999999998614</v>
      </c>
      <c r="M98" s="50">
        <f t="shared" si="17"/>
        <v>0.20000000000001172</v>
      </c>
      <c r="N98" s="50">
        <f t="shared" si="18"/>
        <v>0</v>
      </c>
      <c r="O98" s="50">
        <f t="shared" si="19"/>
        <v>0.19999999999998685</v>
      </c>
      <c r="P98" s="50">
        <f t="shared" si="20"/>
        <v>0</v>
      </c>
      <c r="Q98" s="50">
        <f t="shared" si="21"/>
        <v>0</v>
      </c>
      <c r="R98" s="50">
        <f t="shared" si="22"/>
        <v>0</v>
      </c>
      <c r="S98" s="50">
        <f t="shared" si="23"/>
        <v>0</v>
      </c>
      <c r="T98" s="50">
        <f t="shared" si="24"/>
        <v>0</v>
      </c>
      <c r="W98" s="60">
        <v>38.79999999999999</v>
      </c>
      <c r="X98" s="60">
        <f t="shared" si="25"/>
        <v>1.07</v>
      </c>
      <c r="Y98" s="50">
        <f t="shared" si="26"/>
        <v>39</v>
      </c>
      <c r="Z98">
        <f t="shared" si="27"/>
        <v>1.0687500000000001</v>
      </c>
      <c r="AA98" s="61">
        <f t="shared" si="28"/>
        <v>-1.2499999999999734E-3</v>
      </c>
      <c r="AB98" s="61"/>
      <c r="AC98" s="61"/>
      <c r="AF98" s="60"/>
    </row>
    <row r="99" spans="1:32" x14ac:dyDescent="0.25">
      <c r="A99" s="29">
        <v>66</v>
      </c>
      <c r="B99" s="44">
        <v>13.999999999999977</v>
      </c>
      <c r="C99" s="44">
        <v>11.6</v>
      </c>
      <c r="D99" s="44">
        <v>8.4000000000000075</v>
      </c>
      <c r="E99" s="44">
        <v>3.6000000000000032</v>
      </c>
      <c r="F99" s="47">
        <v>0</v>
      </c>
      <c r="G99" s="47">
        <v>0</v>
      </c>
      <c r="H99" s="47">
        <v>0</v>
      </c>
      <c r="I99" s="47">
        <v>0</v>
      </c>
      <c r="J99" s="46">
        <v>0</v>
      </c>
      <c r="L99" s="50">
        <f t="shared" si="16"/>
        <v>-2.3092638912203256E-14</v>
      </c>
      <c r="M99" s="50">
        <f t="shared" si="17"/>
        <v>-0.40000000000000036</v>
      </c>
      <c r="N99" s="50">
        <f t="shared" si="18"/>
        <v>0.40000000000000746</v>
      </c>
      <c r="O99" s="50">
        <f t="shared" si="19"/>
        <v>-0.3999999999999968</v>
      </c>
      <c r="P99" s="50">
        <f t="shared" si="20"/>
        <v>0</v>
      </c>
      <c r="Q99" s="50">
        <f t="shared" si="21"/>
        <v>0</v>
      </c>
      <c r="R99" s="50">
        <f t="shared" si="22"/>
        <v>0</v>
      </c>
      <c r="S99" s="50">
        <f t="shared" si="23"/>
        <v>0</v>
      </c>
      <c r="T99" s="50">
        <f t="shared" si="24"/>
        <v>0</v>
      </c>
      <c r="W99" s="60">
        <v>37.999999999999972</v>
      </c>
      <c r="X99" s="60">
        <f t="shared" si="25"/>
        <v>1.0750000000000002</v>
      </c>
      <c r="Y99" s="50">
        <f t="shared" si="26"/>
        <v>38</v>
      </c>
      <c r="Z99">
        <f t="shared" si="27"/>
        <v>1.075</v>
      </c>
      <c r="AA99" s="61">
        <f t="shared" si="28"/>
        <v>0</v>
      </c>
      <c r="AB99" s="61"/>
      <c r="AC99" s="61"/>
      <c r="AF99" s="60"/>
    </row>
    <row r="100" spans="1:32" x14ac:dyDescent="0.25">
      <c r="A100" s="29">
        <v>67</v>
      </c>
      <c r="B100" s="42">
        <v>12.40000000000002</v>
      </c>
      <c r="C100" s="42">
        <v>9.9999999999999911</v>
      </c>
      <c r="D100" s="42">
        <v>6.7999999999999972</v>
      </c>
      <c r="E100" s="42">
        <v>1.9999999999999929</v>
      </c>
      <c r="F100" s="47">
        <v>0</v>
      </c>
      <c r="G100" s="47">
        <v>0</v>
      </c>
      <c r="H100" s="47">
        <v>0</v>
      </c>
      <c r="I100" s="47">
        <v>0</v>
      </c>
      <c r="J100" s="46">
        <v>0</v>
      </c>
      <c r="L100" s="50">
        <f t="shared" si="16"/>
        <v>0.4000000000000199</v>
      </c>
      <c r="M100" s="50">
        <f t="shared" si="17"/>
        <v>0</v>
      </c>
      <c r="N100" s="50">
        <f t="shared" si="18"/>
        <v>-0.20000000000000284</v>
      </c>
      <c r="O100" s="50">
        <f t="shared" si="19"/>
        <v>-7.1054273576010019E-15</v>
      </c>
      <c r="P100" s="50">
        <f t="shared" si="20"/>
        <v>0</v>
      </c>
      <c r="Q100" s="50">
        <f t="shared" si="21"/>
        <v>0</v>
      </c>
      <c r="R100" s="50">
        <f t="shared" si="22"/>
        <v>0</v>
      </c>
      <c r="S100" s="50">
        <f t="shared" si="23"/>
        <v>0</v>
      </c>
      <c r="T100" s="50">
        <f t="shared" si="24"/>
        <v>0</v>
      </c>
      <c r="W100" s="60">
        <v>37.199999999999982</v>
      </c>
      <c r="X100" s="60">
        <f t="shared" si="25"/>
        <v>1.08</v>
      </c>
      <c r="Y100" s="50">
        <f t="shared" si="26"/>
        <v>37</v>
      </c>
      <c r="Z100">
        <f t="shared" si="27"/>
        <v>1.08125</v>
      </c>
      <c r="AA100" s="61">
        <f t="shared" si="28"/>
        <v>1.2499999999999734E-3</v>
      </c>
      <c r="AB100" s="61"/>
      <c r="AC100" s="61"/>
      <c r="AF100" s="60"/>
    </row>
    <row r="101" spans="1:32" x14ac:dyDescent="0.25">
      <c r="A101" s="29">
        <v>68</v>
      </c>
      <c r="B101" s="44">
        <v>12.40000000000002</v>
      </c>
      <c r="C101" s="44">
        <v>9.9999999999999911</v>
      </c>
      <c r="D101" s="44">
        <v>6.7999999999999972</v>
      </c>
      <c r="E101" s="44">
        <v>1.9999999999999929</v>
      </c>
      <c r="F101" s="47">
        <v>0</v>
      </c>
      <c r="G101" s="47">
        <v>0</v>
      </c>
      <c r="H101" s="47">
        <v>0</v>
      </c>
      <c r="I101" s="47">
        <v>0</v>
      </c>
      <c r="J101" s="46">
        <v>0</v>
      </c>
      <c r="L101" s="50">
        <f t="shared" si="16"/>
        <v>0.4000000000000199</v>
      </c>
      <c r="M101" s="50">
        <f t="shared" si="17"/>
        <v>0</v>
      </c>
      <c r="N101" s="50">
        <f t="shared" si="18"/>
        <v>-0.20000000000000284</v>
      </c>
      <c r="O101" s="50">
        <f t="shared" si="19"/>
        <v>-7.1054273576010019E-15</v>
      </c>
      <c r="P101" s="50">
        <f t="shared" si="20"/>
        <v>0</v>
      </c>
      <c r="Q101" s="50">
        <f t="shared" si="21"/>
        <v>0</v>
      </c>
      <c r="R101" s="50">
        <f t="shared" si="22"/>
        <v>0</v>
      </c>
      <c r="S101" s="50">
        <f t="shared" si="23"/>
        <v>0</v>
      </c>
      <c r="T101" s="50">
        <f t="shared" si="24"/>
        <v>0</v>
      </c>
      <c r="W101" s="60">
        <v>36.400000000000013</v>
      </c>
      <c r="X101" s="60">
        <f t="shared" si="25"/>
        <v>1.085</v>
      </c>
      <c r="Y101" s="50">
        <f t="shared" si="26"/>
        <v>36</v>
      </c>
      <c r="Z101">
        <f t="shared" si="27"/>
        <v>1.0874999999999999</v>
      </c>
      <c r="AA101" s="61">
        <f t="shared" si="28"/>
        <v>2.4999999999999467E-3</v>
      </c>
      <c r="AB101" s="61"/>
      <c r="AC101" s="61"/>
      <c r="AF101" s="60"/>
    </row>
    <row r="102" spans="1:32" x14ac:dyDescent="0.25">
      <c r="A102" s="29">
        <v>69</v>
      </c>
      <c r="B102" s="42">
        <v>9.2000000000000259</v>
      </c>
      <c r="C102" s="42">
        <v>6.7999999999999972</v>
      </c>
      <c r="D102" s="42">
        <v>3.6000000000000032</v>
      </c>
      <c r="E102" s="47">
        <v>0</v>
      </c>
      <c r="F102" s="47">
        <v>0</v>
      </c>
      <c r="G102" s="47">
        <v>0</v>
      </c>
      <c r="H102" s="47">
        <v>0</v>
      </c>
      <c r="I102" s="47">
        <v>0</v>
      </c>
      <c r="J102" s="46">
        <v>0</v>
      </c>
      <c r="L102" s="50">
        <f t="shared" si="16"/>
        <v>0.20000000000002593</v>
      </c>
      <c r="M102" s="50">
        <f t="shared" si="17"/>
        <v>-0.20000000000000284</v>
      </c>
      <c r="N102" s="50">
        <f t="shared" si="18"/>
        <v>-0.3999999999999968</v>
      </c>
      <c r="O102" s="50">
        <f t="shared" si="19"/>
        <v>0</v>
      </c>
      <c r="P102" s="50">
        <f t="shared" si="20"/>
        <v>0</v>
      </c>
      <c r="Q102" s="50">
        <f t="shared" si="21"/>
        <v>0</v>
      </c>
      <c r="R102" s="50">
        <f t="shared" si="22"/>
        <v>0</v>
      </c>
      <c r="S102" s="50">
        <f t="shared" si="23"/>
        <v>0</v>
      </c>
      <c r="T102" s="50">
        <f t="shared" si="24"/>
        <v>0</v>
      </c>
      <c r="W102" s="60">
        <v>35.599999999999994</v>
      </c>
      <c r="X102" s="60">
        <f t="shared" si="25"/>
        <v>1.0900000000000001</v>
      </c>
      <c r="Y102" s="50">
        <f t="shared" si="26"/>
        <v>36</v>
      </c>
      <c r="Z102">
        <f t="shared" si="27"/>
        <v>1.0874999999999999</v>
      </c>
      <c r="AA102" s="61">
        <f t="shared" si="28"/>
        <v>-2.5000000000001688E-3</v>
      </c>
      <c r="AB102" s="61"/>
      <c r="AC102" s="61"/>
      <c r="AF102" s="60"/>
    </row>
    <row r="103" spans="1:32" x14ac:dyDescent="0.25">
      <c r="A103" s="29">
        <v>70</v>
      </c>
      <c r="B103" s="44">
        <v>7.5999999999999899</v>
      </c>
      <c r="C103" s="44">
        <v>5.1999999999999869</v>
      </c>
      <c r="D103" s="44">
        <v>1.9999999999999929</v>
      </c>
      <c r="E103" s="47">
        <v>0</v>
      </c>
      <c r="F103" s="47">
        <v>0</v>
      </c>
      <c r="G103" s="47">
        <v>0</v>
      </c>
      <c r="H103" s="47">
        <v>0</v>
      </c>
      <c r="I103" s="47">
        <v>0</v>
      </c>
      <c r="J103" s="46">
        <v>0</v>
      </c>
      <c r="L103" s="50">
        <f t="shared" si="16"/>
        <v>-0.40000000000001013</v>
      </c>
      <c r="M103" s="50">
        <f t="shared" si="17"/>
        <v>0.19999999999998685</v>
      </c>
      <c r="N103" s="50">
        <f t="shared" si="18"/>
        <v>-7.1054273576010019E-15</v>
      </c>
      <c r="O103" s="50">
        <f t="shared" si="19"/>
        <v>0</v>
      </c>
      <c r="P103" s="50">
        <f t="shared" si="20"/>
        <v>0</v>
      </c>
      <c r="Q103" s="50">
        <f t="shared" si="21"/>
        <v>0</v>
      </c>
      <c r="R103" s="50">
        <f t="shared" si="22"/>
        <v>0</v>
      </c>
      <c r="S103" s="50">
        <f t="shared" si="23"/>
        <v>0</v>
      </c>
      <c r="T103" s="50">
        <f t="shared" si="24"/>
        <v>0</v>
      </c>
      <c r="W103" s="60">
        <v>34.799999999999976</v>
      </c>
      <c r="X103" s="60">
        <f t="shared" si="25"/>
        <v>1.0950000000000002</v>
      </c>
      <c r="Y103" s="50">
        <f t="shared" si="26"/>
        <v>35</v>
      </c>
      <c r="Z103">
        <f t="shared" si="27"/>
        <v>1.09375</v>
      </c>
      <c r="AA103" s="61">
        <f t="shared" si="28"/>
        <v>-1.2500000000001954E-3</v>
      </c>
      <c r="AB103" s="61"/>
      <c r="AC103" s="61"/>
      <c r="AF103" s="60"/>
    </row>
    <row r="104" spans="1:32" x14ac:dyDescent="0.25">
      <c r="A104" s="29">
        <v>71</v>
      </c>
      <c r="B104" s="42">
        <v>2.8000000000000114</v>
      </c>
      <c r="C104" s="47">
        <v>0.39999999999998259</v>
      </c>
      <c r="D104" s="47">
        <v>0</v>
      </c>
      <c r="E104" s="47">
        <v>0</v>
      </c>
      <c r="F104" s="47">
        <v>0</v>
      </c>
      <c r="G104" s="47">
        <v>0</v>
      </c>
      <c r="H104" s="47">
        <v>0</v>
      </c>
      <c r="I104" s="47">
        <v>0</v>
      </c>
      <c r="J104" s="46">
        <v>0</v>
      </c>
      <c r="L104" s="50">
        <f t="shared" si="16"/>
        <v>-0.19999999999998863</v>
      </c>
      <c r="M104" s="50">
        <f t="shared" si="17"/>
        <v>0.39999999999998259</v>
      </c>
      <c r="N104" s="50">
        <f t="shared" si="18"/>
        <v>0</v>
      </c>
      <c r="O104" s="50">
        <f t="shared" si="19"/>
        <v>0</v>
      </c>
      <c r="P104" s="50">
        <f t="shared" si="20"/>
        <v>0</v>
      </c>
      <c r="Q104" s="50">
        <f t="shared" si="21"/>
        <v>0</v>
      </c>
      <c r="R104" s="50">
        <f t="shared" si="22"/>
        <v>0</v>
      </c>
      <c r="S104" s="50">
        <f t="shared" si="23"/>
        <v>0</v>
      </c>
      <c r="T104" s="50">
        <f t="shared" si="24"/>
        <v>0</v>
      </c>
      <c r="W104" s="60">
        <v>33.999999999999986</v>
      </c>
      <c r="X104" s="60">
        <f t="shared" si="25"/>
        <v>1.1000000000000001</v>
      </c>
      <c r="Y104" s="50">
        <f t="shared" si="26"/>
        <v>34</v>
      </c>
      <c r="Z104">
        <f t="shared" si="27"/>
        <v>1.1000000000000001</v>
      </c>
      <c r="AA104" s="61">
        <f t="shared" si="28"/>
        <v>0</v>
      </c>
      <c r="AB104" s="61"/>
      <c r="AC104" s="61"/>
      <c r="AF104" s="60"/>
    </row>
    <row r="105" spans="1:32" x14ac:dyDescent="0.25">
      <c r="A105" s="29">
        <v>72</v>
      </c>
      <c r="B105" s="44">
        <v>2.8000000000000114</v>
      </c>
      <c r="C105" s="47">
        <v>0.39999999999998259</v>
      </c>
      <c r="D105" s="47">
        <v>0</v>
      </c>
      <c r="E105" s="47">
        <v>0</v>
      </c>
      <c r="F105" s="47">
        <v>0</v>
      </c>
      <c r="G105" s="47">
        <v>0</v>
      </c>
      <c r="H105" s="47">
        <v>0</v>
      </c>
      <c r="I105" s="47">
        <v>0</v>
      </c>
      <c r="J105" s="46">
        <v>0</v>
      </c>
      <c r="L105" s="50">
        <f t="shared" si="16"/>
        <v>-0.19999999999998863</v>
      </c>
      <c r="M105" s="50">
        <f t="shared" si="17"/>
        <v>0.39999999999998259</v>
      </c>
      <c r="N105" s="50">
        <f t="shared" si="18"/>
        <v>0</v>
      </c>
      <c r="O105" s="50">
        <f t="shared" si="19"/>
        <v>0</v>
      </c>
      <c r="P105" s="50">
        <f t="shared" si="20"/>
        <v>0</v>
      </c>
      <c r="Q105" s="50">
        <f t="shared" si="21"/>
        <v>0</v>
      </c>
      <c r="R105" s="50">
        <f t="shared" si="22"/>
        <v>0</v>
      </c>
      <c r="S105" s="50">
        <f t="shared" si="23"/>
        <v>0</v>
      </c>
      <c r="T105" s="50">
        <f t="shared" si="24"/>
        <v>0</v>
      </c>
      <c r="W105" s="60">
        <v>33.199999999999996</v>
      </c>
      <c r="X105" s="60">
        <f t="shared" si="25"/>
        <v>1.105</v>
      </c>
      <c r="Y105" s="50">
        <f t="shared" si="26"/>
        <v>33</v>
      </c>
      <c r="Z105">
        <f t="shared" si="27"/>
        <v>1.1062500000000002</v>
      </c>
      <c r="AA105" s="61">
        <f t="shared" si="28"/>
        <v>1.2500000000001954E-3</v>
      </c>
      <c r="AB105" s="61"/>
      <c r="AC105" s="61"/>
      <c r="AF105" s="60"/>
    </row>
    <row r="106" spans="1:32" x14ac:dyDescent="0.25">
      <c r="A106" s="29">
        <v>73</v>
      </c>
      <c r="B106" s="47">
        <v>0</v>
      </c>
      <c r="C106" s="47">
        <v>0</v>
      </c>
      <c r="D106" s="47">
        <v>0</v>
      </c>
      <c r="E106" s="47">
        <v>0</v>
      </c>
      <c r="F106" s="47">
        <v>0</v>
      </c>
      <c r="G106" s="47">
        <v>0</v>
      </c>
      <c r="H106" s="47">
        <v>0</v>
      </c>
      <c r="I106" s="47">
        <v>0</v>
      </c>
      <c r="J106" s="46">
        <v>0</v>
      </c>
      <c r="L106" s="50">
        <f t="shared" si="16"/>
        <v>0</v>
      </c>
      <c r="M106" s="50">
        <f t="shared" si="17"/>
        <v>0</v>
      </c>
      <c r="N106" s="50">
        <f t="shared" si="18"/>
        <v>0</v>
      </c>
      <c r="O106" s="50">
        <f t="shared" si="19"/>
        <v>0</v>
      </c>
      <c r="P106" s="50">
        <f t="shared" si="20"/>
        <v>0</v>
      </c>
      <c r="Q106" s="50">
        <f t="shared" si="21"/>
        <v>0</v>
      </c>
      <c r="R106" s="50">
        <f t="shared" si="22"/>
        <v>0</v>
      </c>
      <c r="S106" s="50">
        <f t="shared" si="23"/>
        <v>0</v>
      </c>
      <c r="T106" s="50">
        <f t="shared" si="24"/>
        <v>0</v>
      </c>
      <c r="W106" s="60">
        <v>32.399999999999977</v>
      </c>
      <c r="X106" s="60">
        <f t="shared" si="25"/>
        <v>1.1100000000000001</v>
      </c>
      <c r="Y106" s="50">
        <f t="shared" si="26"/>
        <v>32</v>
      </c>
      <c r="Z106">
        <f t="shared" si="27"/>
        <v>1.1125</v>
      </c>
      <c r="AA106" s="61">
        <f t="shared" si="28"/>
        <v>2.4999999999999467E-3</v>
      </c>
      <c r="AB106" s="61"/>
      <c r="AC106" s="61"/>
      <c r="AF106" s="60"/>
    </row>
    <row r="107" spans="1:32" x14ac:dyDescent="0.25">
      <c r="A107" s="29">
        <v>74</v>
      </c>
      <c r="B107" s="47">
        <v>0</v>
      </c>
      <c r="C107" s="47">
        <v>0</v>
      </c>
      <c r="D107" s="47">
        <v>0</v>
      </c>
      <c r="E107" s="47">
        <v>0</v>
      </c>
      <c r="F107" s="47">
        <v>0</v>
      </c>
      <c r="G107" s="47">
        <v>0</v>
      </c>
      <c r="H107" s="47">
        <v>0</v>
      </c>
      <c r="I107" s="47">
        <v>0</v>
      </c>
      <c r="J107" s="46">
        <v>0</v>
      </c>
      <c r="L107" s="50">
        <f t="shared" si="16"/>
        <v>0</v>
      </c>
      <c r="M107" s="50">
        <f t="shared" si="17"/>
        <v>0</v>
      </c>
      <c r="N107" s="50">
        <f t="shared" si="18"/>
        <v>0</v>
      </c>
      <c r="O107" s="50">
        <f t="shared" si="19"/>
        <v>0</v>
      </c>
      <c r="P107" s="50">
        <f t="shared" si="20"/>
        <v>0</v>
      </c>
      <c r="Q107" s="50">
        <f t="shared" si="21"/>
        <v>0</v>
      </c>
      <c r="R107" s="50">
        <f t="shared" si="22"/>
        <v>0</v>
      </c>
      <c r="S107" s="50">
        <f t="shared" si="23"/>
        <v>0</v>
      </c>
      <c r="T107" s="50">
        <f t="shared" si="24"/>
        <v>0</v>
      </c>
      <c r="W107" s="60">
        <v>31.600000000000009</v>
      </c>
      <c r="X107" s="60">
        <f t="shared" si="25"/>
        <v>1.115</v>
      </c>
      <c r="Y107" s="50">
        <f t="shared" si="26"/>
        <v>32</v>
      </c>
      <c r="Z107">
        <f t="shared" si="27"/>
        <v>1.1125</v>
      </c>
      <c r="AA107" s="61">
        <f t="shared" si="28"/>
        <v>-2.4999999999999467E-3</v>
      </c>
      <c r="AB107" s="61"/>
      <c r="AC107" s="61"/>
      <c r="AF107" s="60"/>
    </row>
    <row r="108" spans="1:32" x14ac:dyDescent="0.25">
      <c r="A108" s="32">
        <v>75</v>
      </c>
      <c r="B108" s="48">
        <v>0</v>
      </c>
      <c r="C108" s="48">
        <v>0</v>
      </c>
      <c r="D108" s="48">
        <v>0</v>
      </c>
      <c r="E108" s="48">
        <v>0</v>
      </c>
      <c r="F108" s="48">
        <v>0</v>
      </c>
      <c r="G108" s="48">
        <v>0</v>
      </c>
      <c r="H108" s="48">
        <v>0</v>
      </c>
      <c r="I108" s="48">
        <v>0</v>
      </c>
      <c r="J108" s="49">
        <v>0</v>
      </c>
      <c r="L108" s="50">
        <f t="shared" si="16"/>
        <v>0</v>
      </c>
      <c r="M108" s="50">
        <f t="shared" si="17"/>
        <v>0</v>
      </c>
      <c r="N108" s="50">
        <f t="shared" si="18"/>
        <v>0</v>
      </c>
      <c r="O108" s="50">
        <f t="shared" si="19"/>
        <v>0</v>
      </c>
      <c r="P108" s="50">
        <f t="shared" si="20"/>
        <v>0</v>
      </c>
      <c r="Q108" s="50">
        <f t="shared" si="21"/>
        <v>0</v>
      </c>
      <c r="R108" s="50">
        <f t="shared" si="22"/>
        <v>0</v>
      </c>
      <c r="S108" s="50">
        <f t="shared" si="23"/>
        <v>0</v>
      </c>
      <c r="T108" s="50">
        <f t="shared" si="24"/>
        <v>0</v>
      </c>
      <c r="W108" s="60">
        <v>30.799999999999994</v>
      </c>
      <c r="X108" s="60">
        <f t="shared" si="25"/>
        <v>1.1200000000000001</v>
      </c>
      <c r="Y108" s="50">
        <f t="shared" si="26"/>
        <v>31</v>
      </c>
      <c r="Z108">
        <f t="shared" si="27"/>
        <v>1.1187499999999999</v>
      </c>
      <c r="AA108" s="61">
        <f t="shared" si="28"/>
        <v>-1.2500000000001954E-3</v>
      </c>
      <c r="AB108" s="61"/>
      <c r="AC108" s="61"/>
      <c r="AF108" s="60"/>
    </row>
    <row r="109" spans="1:32" x14ac:dyDescent="0.25">
      <c r="W109" s="60">
        <v>30</v>
      </c>
      <c r="X109" s="60">
        <f t="shared" si="25"/>
        <v>1.125</v>
      </c>
      <c r="Y109" s="50">
        <f t="shared" si="26"/>
        <v>30</v>
      </c>
      <c r="Z109">
        <f t="shared" si="27"/>
        <v>1.125</v>
      </c>
      <c r="AA109" s="61">
        <f t="shared" si="28"/>
        <v>0</v>
      </c>
      <c r="AB109" s="61"/>
      <c r="AC109" s="61"/>
      <c r="AF109" s="60"/>
    </row>
    <row r="110" spans="1:32" x14ac:dyDescent="0.25">
      <c r="W110" s="60">
        <v>29.200000000000006</v>
      </c>
      <c r="X110" s="60">
        <f t="shared" si="25"/>
        <v>1.1299999999999999</v>
      </c>
      <c r="Y110" s="50">
        <f t="shared" si="26"/>
        <v>29</v>
      </c>
      <c r="Z110">
        <f t="shared" si="27"/>
        <v>1.1312500000000001</v>
      </c>
      <c r="AA110" s="61">
        <f t="shared" si="28"/>
        <v>1.2500000000001954E-3</v>
      </c>
      <c r="AB110" s="61"/>
      <c r="AC110" s="61"/>
      <c r="AF110" s="60"/>
    </row>
    <row r="111" spans="1:32" x14ac:dyDescent="0.25">
      <c r="W111" s="60">
        <v>28.399999999999991</v>
      </c>
      <c r="X111" s="60">
        <f t="shared" si="25"/>
        <v>1.135</v>
      </c>
      <c r="Y111" s="50">
        <f t="shared" si="26"/>
        <v>28</v>
      </c>
      <c r="Z111">
        <f t="shared" si="27"/>
        <v>1.1375</v>
      </c>
      <c r="AA111" s="61">
        <f t="shared" si="28"/>
        <v>2.4999999999999467E-3</v>
      </c>
      <c r="AB111" s="61"/>
      <c r="AC111" s="61"/>
      <c r="AF111" s="60"/>
    </row>
    <row r="112" spans="1:32" x14ac:dyDescent="0.25">
      <c r="W112" s="60">
        <v>27.599999999999969</v>
      </c>
      <c r="X112" s="60">
        <f t="shared" si="25"/>
        <v>1.1400000000000001</v>
      </c>
      <c r="Y112" s="50">
        <f t="shared" si="26"/>
        <v>28</v>
      </c>
      <c r="Z112">
        <f t="shared" si="27"/>
        <v>1.1375</v>
      </c>
      <c r="AA112" s="61">
        <f t="shared" si="28"/>
        <v>-2.5000000000001688E-3</v>
      </c>
      <c r="AB112" s="61"/>
      <c r="AC112" s="61"/>
      <c r="AF112" s="60"/>
    </row>
    <row r="113" spans="1:32" x14ac:dyDescent="0.25">
      <c r="W113" s="60">
        <v>26.800000000000008</v>
      </c>
      <c r="X113" s="60">
        <f t="shared" si="25"/>
        <v>1.145</v>
      </c>
      <c r="Y113" s="50">
        <f t="shared" si="26"/>
        <v>27</v>
      </c>
      <c r="Z113">
        <f t="shared" si="27"/>
        <v>1.1437499999999998</v>
      </c>
      <c r="AA113" s="61">
        <f t="shared" si="28"/>
        <v>-1.2500000000001954E-3</v>
      </c>
      <c r="AB113" s="61"/>
      <c r="AC113" s="61"/>
      <c r="AF113" s="60"/>
    </row>
    <row r="114" spans="1:32" x14ac:dyDescent="0.25">
      <c r="A114" s="29" t="s">
        <v>58</v>
      </c>
      <c r="B114" s="30">
        <v>1</v>
      </c>
      <c r="C114" s="30">
        <v>2</v>
      </c>
      <c r="D114" s="30">
        <v>3</v>
      </c>
      <c r="E114" s="30">
        <v>4</v>
      </c>
      <c r="F114" s="30">
        <v>5</v>
      </c>
      <c r="G114" s="30">
        <v>6</v>
      </c>
      <c r="H114" s="30">
        <v>7</v>
      </c>
      <c r="I114" s="30">
        <v>8</v>
      </c>
      <c r="J114" s="31">
        <v>9</v>
      </c>
      <c r="W114" s="60">
        <v>26.000000000000014</v>
      </c>
      <c r="X114" s="60">
        <f t="shared" si="25"/>
        <v>1.1499999999999999</v>
      </c>
      <c r="Y114" s="50">
        <f t="shared" si="26"/>
        <v>26</v>
      </c>
      <c r="Z114">
        <f t="shared" si="27"/>
        <v>1.1500000000000001</v>
      </c>
      <c r="AA114" s="61">
        <f t="shared" si="28"/>
        <v>0</v>
      </c>
      <c r="AB114" s="61"/>
      <c r="AC114" s="61"/>
      <c r="AF114" s="60"/>
    </row>
    <row r="115" spans="1:32" x14ac:dyDescent="0.25">
      <c r="A115" s="29">
        <v>1</v>
      </c>
      <c r="B115" s="42">
        <f>ROUND(B34,0)</f>
        <v>90</v>
      </c>
      <c r="C115" s="42">
        <f>ROUND(C34,0)</f>
        <v>88</v>
      </c>
      <c r="D115" s="42">
        <f t="shared" ref="D115:J124" si="29">ROUND(D34,0)</f>
        <v>84</v>
      </c>
      <c r="E115" s="42">
        <f t="shared" si="29"/>
        <v>80</v>
      </c>
      <c r="F115" s="42">
        <f t="shared" si="29"/>
        <v>72</v>
      </c>
      <c r="G115" s="42">
        <f t="shared" si="29"/>
        <v>56</v>
      </c>
      <c r="H115" s="42">
        <f t="shared" si="29"/>
        <v>36</v>
      </c>
      <c r="I115" s="42">
        <f t="shared" si="29"/>
        <v>27</v>
      </c>
      <c r="J115" s="42">
        <f t="shared" si="29"/>
        <v>22</v>
      </c>
      <c r="W115" s="60">
        <v>25.2</v>
      </c>
      <c r="X115" s="60">
        <f t="shared" si="25"/>
        <v>1.155</v>
      </c>
      <c r="Y115" s="50">
        <f t="shared" si="26"/>
        <v>25</v>
      </c>
      <c r="Z115">
        <f t="shared" si="27"/>
        <v>1.15625</v>
      </c>
      <c r="AA115" s="61">
        <f t="shared" si="28"/>
        <v>1.2499999999999734E-3</v>
      </c>
      <c r="AB115" s="61"/>
      <c r="AC115" s="61"/>
      <c r="AF115" s="60"/>
    </row>
    <row r="116" spans="1:32" x14ac:dyDescent="0.25">
      <c r="A116" s="29">
        <v>2</v>
      </c>
      <c r="B116" s="42">
        <f t="shared" ref="B116:B147" si="30">ROUND(B35,0)</f>
        <v>89</v>
      </c>
      <c r="C116" s="42">
        <f t="shared" ref="C116:C147" si="31">ROUND(C35,0)</f>
        <v>87</v>
      </c>
      <c r="D116" s="42">
        <f t="shared" si="29"/>
        <v>84</v>
      </c>
      <c r="E116" s="42">
        <f t="shared" si="29"/>
        <v>79</v>
      </c>
      <c r="F116" s="42">
        <f t="shared" si="29"/>
        <v>71</v>
      </c>
      <c r="G116" s="42">
        <f t="shared" si="29"/>
        <v>55</v>
      </c>
      <c r="H116" s="42">
        <f t="shared" si="29"/>
        <v>36</v>
      </c>
      <c r="I116" s="42">
        <f t="shared" si="29"/>
        <v>26</v>
      </c>
      <c r="J116" s="42">
        <f t="shared" si="29"/>
        <v>21</v>
      </c>
      <c r="W116" s="60">
        <v>24.399999999999977</v>
      </c>
      <c r="X116" s="60">
        <f t="shared" si="25"/>
        <v>1.1600000000000001</v>
      </c>
      <c r="Y116" s="50">
        <f t="shared" si="26"/>
        <v>24</v>
      </c>
      <c r="Z116">
        <f t="shared" si="27"/>
        <v>1.1625000000000001</v>
      </c>
      <c r="AA116" s="61">
        <f t="shared" si="28"/>
        <v>2.4999999999999467E-3</v>
      </c>
      <c r="AB116" s="61"/>
      <c r="AC116" s="61"/>
      <c r="AF116" s="60"/>
    </row>
    <row r="117" spans="1:32" x14ac:dyDescent="0.25">
      <c r="A117" s="29">
        <v>3</v>
      </c>
      <c r="B117" s="42">
        <f t="shared" si="30"/>
        <v>88</v>
      </c>
      <c r="C117" s="42">
        <f t="shared" si="31"/>
        <v>86</v>
      </c>
      <c r="D117" s="42">
        <f t="shared" si="29"/>
        <v>83</v>
      </c>
      <c r="E117" s="42">
        <f t="shared" si="29"/>
        <v>78</v>
      </c>
      <c r="F117" s="42">
        <f t="shared" si="29"/>
        <v>70</v>
      </c>
      <c r="G117" s="42">
        <f t="shared" si="29"/>
        <v>54</v>
      </c>
      <c r="H117" s="42">
        <f t="shared" si="29"/>
        <v>35</v>
      </c>
      <c r="I117" s="42">
        <f t="shared" si="29"/>
        <v>25</v>
      </c>
      <c r="J117" s="42">
        <f t="shared" si="29"/>
        <v>20</v>
      </c>
      <c r="W117" s="60">
        <v>23.599999999999984</v>
      </c>
      <c r="X117" s="60">
        <f t="shared" si="25"/>
        <v>1.165</v>
      </c>
      <c r="Y117" s="50">
        <f t="shared" si="26"/>
        <v>24</v>
      </c>
      <c r="Z117">
        <f t="shared" si="27"/>
        <v>1.1625000000000001</v>
      </c>
      <c r="AA117" s="61">
        <f t="shared" si="28"/>
        <v>-2.4999999999999467E-3</v>
      </c>
      <c r="AB117" s="61"/>
      <c r="AC117" s="61"/>
      <c r="AF117" s="60"/>
    </row>
    <row r="118" spans="1:32" x14ac:dyDescent="0.25">
      <c r="A118" s="29">
        <v>4</v>
      </c>
      <c r="B118" s="42">
        <f t="shared" si="30"/>
        <v>88</v>
      </c>
      <c r="C118" s="42">
        <f t="shared" si="31"/>
        <v>85</v>
      </c>
      <c r="D118" s="42">
        <f t="shared" si="29"/>
        <v>82</v>
      </c>
      <c r="E118" s="42">
        <f t="shared" si="29"/>
        <v>77</v>
      </c>
      <c r="F118" s="42">
        <f t="shared" si="29"/>
        <v>69</v>
      </c>
      <c r="G118" s="42">
        <f t="shared" si="29"/>
        <v>53</v>
      </c>
      <c r="H118" s="42">
        <f t="shared" si="29"/>
        <v>34</v>
      </c>
      <c r="I118" s="42">
        <f t="shared" si="29"/>
        <v>24</v>
      </c>
      <c r="J118" s="42">
        <f t="shared" si="29"/>
        <v>20</v>
      </c>
      <c r="W118" s="60">
        <v>22.800000000000022</v>
      </c>
      <c r="X118" s="60">
        <f t="shared" si="25"/>
        <v>1.17</v>
      </c>
      <c r="Y118" s="50">
        <f t="shared" si="26"/>
        <v>23</v>
      </c>
      <c r="Z118">
        <f t="shared" si="27"/>
        <v>1.16875</v>
      </c>
      <c r="AA118" s="61">
        <f t="shared" si="28"/>
        <v>-1.2499999999999734E-3</v>
      </c>
      <c r="AB118" s="61"/>
      <c r="AC118" s="61"/>
      <c r="AF118" s="60"/>
    </row>
    <row r="119" spans="1:32" x14ac:dyDescent="0.25">
      <c r="A119" s="29">
        <v>5</v>
      </c>
      <c r="B119" s="42">
        <f t="shared" si="30"/>
        <v>87</v>
      </c>
      <c r="C119" s="42">
        <f t="shared" si="31"/>
        <v>84</v>
      </c>
      <c r="D119" s="42">
        <f t="shared" si="29"/>
        <v>81</v>
      </c>
      <c r="E119" s="42">
        <f t="shared" si="29"/>
        <v>76</v>
      </c>
      <c r="F119" s="42">
        <f t="shared" si="29"/>
        <v>68</v>
      </c>
      <c r="G119" s="42">
        <f t="shared" si="29"/>
        <v>52</v>
      </c>
      <c r="H119" s="42">
        <f t="shared" si="29"/>
        <v>33</v>
      </c>
      <c r="I119" s="42">
        <f t="shared" si="29"/>
        <v>24</v>
      </c>
      <c r="J119" s="42">
        <f t="shared" si="29"/>
        <v>19</v>
      </c>
      <c r="W119" s="60">
        <v>22.000000000000028</v>
      </c>
      <c r="X119" s="60">
        <f t="shared" si="25"/>
        <v>1.1749999999999998</v>
      </c>
      <c r="Y119" s="50">
        <f t="shared" si="26"/>
        <v>22</v>
      </c>
      <c r="Z119">
        <f t="shared" si="27"/>
        <v>1.175</v>
      </c>
      <c r="AA119" s="61">
        <f t="shared" si="28"/>
        <v>0</v>
      </c>
      <c r="AB119" s="61"/>
      <c r="AC119" s="61"/>
      <c r="AF119" s="60"/>
    </row>
    <row r="120" spans="1:32" x14ac:dyDescent="0.25">
      <c r="A120" s="29">
        <v>6</v>
      </c>
      <c r="B120" s="42">
        <f t="shared" si="30"/>
        <v>86</v>
      </c>
      <c r="C120" s="42">
        <f t="shared" si="31"/>
        <v>84</v>
      </c>
      <c r="D120" s="42">
        <f t="shared" si="29"/>
        <v>80</v>
      </c>
      <c r="E120" s="42">
        <f t="shared" si="29"/>
        <v>76</v>
      </c>
      <c r="F120" s="42">
        <f t="shared" si="29"/>
        <v>68</v>
      </c>
      <c r="G120" s="42">
        <f t="shared" si="29"/>
        <v>52</v>
      </c>
      <c r="H120" s="42">
        <f t="shared" si="29"/>
        <v>32</v>
      </c>
      <c r="I120" s="42">
        <f t="shared" si="29"/>
        <v>23</v>
      </c>
      <c r="J120" s="42">
        <f t="shared" si="29"/>
        <v>18</v>
      </c>
      <c r="W120" s="60">
        <v>21.999999999999947</v>
      </c>
      <c r="X120" s="60">
        <f t="shared" si="25"/>
        <v>1.1750000000000003</v>
      </c>
      <c r="Y120" s="50">
        <f t="shared" si="26"/>
        <v>22</v>
      </c>
      <c r="Z120">
        <f t="shared" si="27"/>
        <v>1.175</v>
      </c>
      <c r="AA120" s="61">
        <f t="shared" si="28"/>
        <v>0</v>
      </c>
      <c r="AB120" s="61"/>
      <c r="AC120" s="61"/>
      <c r="AF120" s="60"/>
    </row>
    <row r="121" spans="1:32" x14ac:dyDescent="0.25">
      <c r="A121" s="29">
        <v>7</v>
      </c>
      <c r="B121" s="42">
        <f t="shared" si="30"/>
        <v>85</v>
      </c>
      <c r="C121" s="42">
        <f t="shared" si="31"/>
        <v>83</v>
      </c>
      <c r="D121" s="42">
        <f t="shared" si="29"/>
        <v>80</v>
      </c>
      <c r="E121" s="42">
        <f t="shared" si="29"/>
        <v>75</v>
      </c>
      <c r="F121" s="42">
        <f t="shared" si="29"/>
        <v>67</v>
      </c>
      <c r="G121" s="42">
        <f t="shared" si="29"/>
        <v>51</v>
      </c>
      <c r="H121" s="42">
        <f t="shared" si="29"/>
        <v>32</v>
      </c>
      <c r="I121" s="42">
        <f t="shared" si="29"/>
        <v>22</v>
      </c>
      <c r="J121" s="42">
        <f t="shared" si="29"/>
        <v>17</v>
      </c>
      <c r="W121" s="60">
        <v>21.199999999999985</v>
      </c>
      <c r="X121" s="60">
        <f t="shared" si="25"/>
        <v>1.1800000000000002</v>
      </c>
      <c r="Y121" s="50">
        <f t="shared" si="26"/>
        <v>21</v>
      </c>
      <c r="Z121">
        <f t="shared" si="27"/>
        <v>1.1812499999999999</v>
      </c>
      <c r="AA121" s="61">
        <f t="shared" si="28"/>
        <v>1.2499999999997513E-3</v>
      </c>
      <c r="AB121" s="61"/>
      <c r="AC121" s="61"/>
      <c r="AF121" s="60"/>
    </row>
    <row r="122" spans="1:32" x14ac:dyDescent="0.25">
      <c r="A122" s="29">
        <v>8</v>
      </c>
      <c r="B122" s="42">
        <f t="shared" si="30"/>
        <v>84</v>
      </c>
      <c r="C122" s="42">
        <f t="shared" si="31"/>
        <v>82</v>
      </c>
      <c r="D122" s="42">
        <f t="shared" si="29"/>
        <v>79</v>
      </c>
      <c r="E122" s="42">
        <f t="shared" si="29"/>
        <v>74</v>
      </c>
      <c r="F122" s="42">
        <f t="shared" si="29"/>
        <v>66</v>
      </c>
      <c r="G122" s="42">
        <f t="shared" si="29"/>
        <v>50</v>
      </c>
      <c r="H122" s="42">
        <f t="shared" si="29"/>
        <v>31</v>
      </c>
      <c r="I122" s="42">
        <f t="shared" si="29"/>
        <v>21</v>
      </c>
      <c r="J122" s="42">
        <f t="shared" si="29"/>
        <v>16</v>
      </c>
      <c r="W122" s="60">
        <v>20.399999999999991</v>
      </c>
      <c r="X122" s="60">
        <f t="shared" si="25"/>
        <v>1.1850000000000001</v>
      </c>
      <c r="Y122" s="50">
        <f t="shared" si="26"/>
        <v>20</v>
      </c>
      <c r="Z122">
        <f t="shared" si="27"/>
        <v>1.1875</v>
      </c>
      <c r="AA122" s="61">
        <f t="shared" si="28"/>
        <v>2.4999999999999467E-3</v>
      </c>
      <c r="AB122" s="61"/>
      <c r="AC122" s="61"/>
      <c r="AF122" s="60"/>
    </row>
    <row r="123" spans="1:32" x14ac:dyDescent="0.25">
      <c r="A123" s="29">
        <v>9</v>
      </c>
      <c r="B123" s="42">
        <f t="shared" si="30"/>
        <v>84</v>
      </c>
      <c r="C123" s="42">
        <f t="shared" si="31"/>
        <v>81</v>
      </c>
      <c r="D123" s="42">
        <f t="shared" si="29"/>
        <v>78</v>
      </c>
      <c r="E123" s="42">
        <f t="shared" si="29"/>
        <v>73</v>
      </c>
      <c r="F123" s="42">
        <f t="shared" si="29"/>
        <v>65</v>
      </c>
      <c r="G123" s="42">
        <f t="shared" si="29"/>
        <v>49</v>
      </c>
      <c r="H123" s="42">
        <f t="shared" si="29"/>
        <v>30</v>
      </c>
      <c r="I123" s="42">
        <f t="shared" si="29"/>
        <v>20</v>
      </c>
      <c r="J123" s="42">
        <f t="shared" si="29"/>
        <v>16</v>
      </c>
      <c r="W123" s="60">
        <v>19.599999999999998</v>
      </c>
      <c r="X123" s="60">
        <f t="shared" si="25"/>
        <v>1.19</v>
      </c>
      <c r="Y123" s="50">
        <f t="shared" si="26"/>
        <v>20</v>
      </c>
      <c r="Z123">
        <f t="shared" si="27"/>
        <v>1.1875</v>
      </c>
      <c r="AA123" s="61">
        <f t="shared" si="28"/>
        <v>-2.4999999999999467E-3</v>
      </c>
      <c r="AB123" s="61"/>
      <c r="AC123" s="61"/>
      <c r="AF123" s="60"/>
    </row>
    <row r="124" spans="1:32" x14ac:dyDescent="0.25">
      <c r="A124" s="29">
        <v>10</v>
      </c>
      <c r="B124" s="42">
        <f t="shared" si="30"/>
        <v>83</v>
      </c>
      <c r="C124" s="42">
        <f t="shared" si="31"/>
        <v>80</v>
      </c>
      <c r="D124" s="42">
        <f t="shared" si="29"/>
        <v>77</v>
      </c>
      <c r="E124" s="42">
        <f t="shared" si="29"/>
        <v>72</v>
      </c>
      <c r="F124" s="42">
        <f t="shared" si="29"/>
        <v>64</v>
      </c>
      <c r="G124" s="42">
        <f t="shared" si="29"/>
        <v>48</v>
      </c>
      <c r="H124" s="42">
        <f t="shared" si="29"/>
        <v>29</v>
      </c>
      <c r="I124" s="42">
        <f t="shared" si="29"/>
        <v>20</v>
      </c>
      <c r="J124" s="42">
        <f t="shared" si="29"/>
        <v>15</v>
      </c>
      <c r="W124" s="60">
        <v>18.800000000000036</v>
      </c>
      <c r="X124" s="60">
        <f t="shared" si="25"/>
        <v>1.1949999999999998</v>
      </c>
      <c r="Y124" s="50">
        <f t="shared" si="26"/>
        <v>19</v>
      </c>
      <c r="Z124">
        <f t="shared" si="27"/>
        <v>1.1937500000000001</v>
      </c>
      <c r="AA124" s="61">
        <f t="shared" si="28"/>
        <v>-1.2499999999997513E-3</v>
      </c>
      <c r="AB124" s="61"/>
      <c r="AC124" s="61"/>
      <c r="AF124" s="60"/>
    </row>
    <row r="125" spans="1:32" x14ac:dyDescent="0.25">
      <c r="A125" s="29">
        <v>11</v>
      </c>
      <c r="B125" s="42">
        <f t="shared" si="30"/>
        <v>82</v>
      </c>
      <c r="C125" s="42">
        <f t="shared" si="31"/>
        <v>80</v>
      </c>
      <c r="D125" s="42">
        <f t="shared" ref="D125:J134" si="32">ROUND(D44,0)</f>
        <v>76</v>
      </c>
      <c r="E125" s="42">
        <f t="shared" si="32"/>
        <v>72</v>
      </c>
      <c r="F125" s="42">
        <f t="shared" si="32"/>
        <v>64</v>
      </c>
      <c r="G125" s="42">
        <f t="shared" si="32"/>
        <v>48</v>
      </c>
      <c r="H125" s="42">
        <f t="shared" si="32"/>
        <v>28</v>
      </c>
      <c r="I125" s="42">
        <f t="shared" si="32"/>
        <v>19</v>
      </c>
      <c r="J125" s="42">
        <f t="shared" si="32"/>
        <v>14</v>
      </c>
      <c r="K125" s="45"/>
      <c r="W125" s="60">
        <v>17.999999999999961</v>
      </c>
      <c r="X125" s="60">
        <f>(1.75-(W125/90*0.75))*0.75</f>
        <v>1.2000000000000002</v>
      </c>
      <c r="Y125" s="50">
        <f>ROUND(W125,0)</f>
        <v>18</v>
      </c>
      <c r="Z125">
        <f>(1.75-(Y125/90*0.75))*0.75</f>
        <v>1.2000000000000002</v>
      </c>
      <c r="AA125" s="61">
        <f>Z125-X125</f>
        <v>0</v>
      </c>
      <c r="AB125" s="61"/>
      <c r="AC125" s="61"/>
      <c r="AF125" s="60"/>
    </row>
    <row r="126" spans="1:32" x14ac:dyDescent="0.25">
      <c r="A126" s="29">
        <v>12</v>
      </c>
      <c r="B126" s="42">
        <f t="shared" si="30"/>
        <v>81</v>
      </c>
      <c r="C126" s="42">
        <f t="shared" si="31"/>
        <v>79</v>
      </c>
      <c r="D126" s="42">
        <f t="shared" si="32"/>
        <v>76</v>
      </c>
      <c r="E126" s="42">
        <f t="shared" si="32"/>
        <v>71</v>
      </c>
      <c r="F126" s="42">
        <f t="shared" si="32"/>
        <v>63</v>
      </c>
      <c r="G126" s="42">
        <f t="shared" si="32"/>
        <v>47</v>
      </c>
      <c r="H126" s="42">
        <f t="shared" si="32"/>
        <v>28</v>
      </c>
      <c r="I126" s="42">
        <f t="shared" si="32"/>
        <v>18</v>
      </c>
      <c r="J126" s="42">
        <f t="shared" si="32"/>
        <v>13</v>
      </c>
      <c r="K126" s="45"/>
      <c r="W126" s="60">
        <v>17.2</v>
      </c>
      <c r="X126" s="60">
        <f t="shared" ref="X126:X158" si="33">(1.75-(W126/90*0.75))*0.75</f>
        <v>1.2050000000000001</v>
      </c>
      <c r="Y126" s="50">
        <f t="shared" ref="Y126:Y158" si="34">ROUND(W126,0)</f>
        <v>17</v>
      </c>
      <c r="Z126">
        <f t="shared" ref="Z126:Z158" si="35">(1.75-(Y126/90*0.75))*0.75</f>
        <v>1.20625</v>
      </c>
      <c r="AA126" s="61">
        <f t="shared" ref="AA126:AA158" si="36">Z126-X126</f>
        <v>1.2499999999999734E-3</v>
      </c>
      <c r="AB126" s="61"/>
      <c r="AC126" s="61"/>
      <c r="AF126" s="60"/>
    </row>
    <row r="127" spans="1:32" x14ac:dyDescent="0.25">
      <c r="A127" s="29">
        <v>13</v>
      </c>
      <c r="B127" s="42">
        <f t="shared" si="30"/>
        <v>80</v>
      </c>
      <c r="C127" s="42">
        <f t="shared" si="31"/>
        <v>78</v>
      </c>
      <c r="D127" s="42">
        <f t="shared" si="32"/>
        <v>75</v>
      </c>
      <c r="E127" s="42">
        <f t="shared" si="32"/>
        <v>70</v>
      </c>
      <c r="F127" s="42">
        <f t="shared" si="32"/>
        <v>62</v>
      </c>
      <c r="G127" s="42">
        <f t="shared" si="32"/>
        <v>46</v>
      </c>
      <c r="H127" s="42">
        <f t="shared" si="32"/>
        <v>27</v>
      </c>
      <c r="I127" s="42">
        <f t="shared" si="32"/>
        <v>17</v>
      </c>
      <c r="J127" s="42">
        <f t="shared" si="32"/>
        <v>12</v>
      </c>
      <c r="K127" s="45"/>
      <c r="W127" s="60">
        <v>16.400000000000006</v>
      </c>
      <c r="X127" s="60">
        <f t="shared" si="33"/>
        <v>1.21</v>
      </c>
      <c r="Y127" s="50">
        <f t="shared" si="34"/>
        <v>16</v>
      </c>
      <c r="Z127">
        <f t="shared" si="35"/>
        <v>1.2124999999999999</v>
      </c>
      <c r="AA127" s="61">
        <f t="shared" si="36"/>
        <v>2.4999999999999467E-3</v>
      </c>
      <c r="AB127" s="61"/>
      <c r="AC127" s="61"/>
      <c r="AF127" s="60"/>
    </row>
    <row r="128" spans="1:32" x14ac:dyDescent="0.25">
      <c r="A128" s="29">
        <v>14</v>
      </c>
      <c r="B128" s="42">
        <f t="shared" si="30"/>
        <v>80</v>
      </c>
      <c r="C128" s="42">
        <f t="shared" si="31"/>
        <v>77</v>
      </c>
      <c r="D128" s="42">
        <f t="shared" si="32"/>
        <v>74</v>
      </c>
      <c r="E128" s="42">
        <f t="shared" si="32"/>
        <v>69</v>
      </c>
      <c r="F128" s="42">
        <f t="shared" si="32"/>
        <v>61</v>
      </c>
      <c r="G128" s="42">
        <f t="shared" si="32"/>
        <v>45</v>
      </c>
      <c r="H128" s="42">
        <f t="shared" si="32"/>
        <v>26</v>
      </c>
      <c r="I128" s="42">
        <f t="shared" si="32"/>
        <v>16</v>
      </c>
      <c r="J128" s="42">
        <f t="shared" si="32"/>
        <v>12</v>
      </c>
      <c r="K128" s="45"/>
      <c r="W128" s="60">
        <v>15.600000000000014</v>
      </c>
      <c r="X128" s="60">
        <f t="shared" si="33"/>
        <v>1.2149999999999999</v>
      </c>
      <c r="Y128" s="50">
        <f t="shared" si="34"/>
        <v>16</v>
      </c>
      <c r="Z128">
        <f t="shared" si="35"/>
        <v>1.2124999999999999</v>
      </c>
      <c r="AA128" s="61">
        <f t="shared" si="36"/>
        <v>-2.4999999999999467E-3</v>
      </c>
      <c r="AB128" s="61"/>
      <c r="AC128" s="61"/>
      <c r="AF128" s="60"/>
    </row>
    <row r="129" spans="1:32" x14ac:dyDescent="0.25">
      <c r="A129" s="29">
        <v>15</v>
      </c>
      <c r="B129" s="42">
        <f t="shared" si="30"/>
        <v>79</v>
      </c>
      <c r="C129" s="42">
        <f t="shared" si="31"/>
        <v>76</v>
      </c>
      <c r="D129" s="42">
        <f t="shared" si="32"/>
        <v>73</v>
      </c>
      <c r="E129" s="42">
        <f t="shared" si="32"/>
        <v>68</v>
      </c>
      <c r="F129" s="42">
        <f t="shared" si="32"/>
        <v>60</v>
      </c>
      <c r="G129" s="42">
        <f t="shared" si="32"/>
        <v>44</v>
      </c>
      <c r="H129" s="42">
        <f t="shared" si="32"/>
        <v>25</v>
      </c>
      <c r="I129" s="42">
        <f t="shared" si="32"/>
        <v>16</v>
      </c>
      <c r="J129" s="42">
        <f t="shared" si="32"/>
        <v>11</v>
      </c>
      <c r="K129" s="45"/>
      <c r="W129" s="60">
        <v>14.799999999999969</v>
      </c>
      <c r="X129" s="60">
        <f t="shared" si="33"/>
        <v>1.2200000000000002</v>
      </c>
      <c r="Y129" s="50">
        <f t="shared" si="34"/>
        <v>15</v>
      </c>
      <c r="Z129">
        <f t="shared" si="35"/>
        <v>1.21875</v>
      </c>
      <c r="AA129" s="61">
        <f t="shared" si="36"/>
        <v>-1.2500000000001954E-3</v>
      </c>
      <c r="AB129" s="61"/>
      <c r="AC129" s="61"/>
      <c r="AF129" s="60"/>
    </row>
    <row r="130" spans="1:32" x14ac:dyDescent="0.25">
      <c r="A130" s="29">
        <v>16</v>
      </c>
      <c r="B130" s="42">
        <f t="shared" si="30"/>
        <v>77</v>
      </c>
      <c r="C130" s="42">
        <f t="shared" si="31"/>
        <v>75</v>
      </c>
      <c r="D130" s="42">
        <f t="shared" si="32"/>
        <v>72</v>
      </c>
      <c r="E130" s="42">
        <f t="shared" si="32"/>
        <v>67</v>
      </c>
      <c r="F130" s="42">
        <f t="shared" si="32"/>
        <v>59</v>
      </c>
      <c r="G130" s="42">
        <f t="shared" si="32"/>
        <v>43</v>
      </c>
      <c r="H130" s="42">
        <f t="shared" si="32"/>
        <v>24</v>
      </c>
      <c r="I130" s="42">
        <f t="shared" si="32"/>
        <v>14</v>
      </c>
      <c r="J130" s="42">
        <f t="shared" si="32"/>
        <v>9</v>
      </c>
      <c r="K130" s="45"/>
      <c r="W130" s="60">
        <v>13.999999999999977</v>
      </c>
      <c r="X130" s="60">
        <f t="shared" si="33"/>
        <v>1.2250000000000001</v>
      </c>
      <c r="Y130" s="50">
        <f t="shared" si="34"/>
        <v>14</v>
      </c>
      <c r="Z130">
        <f t="shared" si="35"/>
        <v>1.2250000000000001</v>
      </c>
      <c r="AA130" s="61">
        <f t="shared" si="36"/>
        <v>0</v>
      </c>
      <c r="AB130" s="61"/>
      <c r="AC130" s="61"/>
      <c r="AF130" s="60"/>
    </row>
    <row r="131" spans="1:32" x14ac:dyDescent="0.25">
      <c r="A131" s="29">
        <v>17</v>
      </c>
      <c r="B131" s="42">
        <f t="shared" si="30"/>
        <v>77</v>
      </c>
      <c r="C131" s="42">
        <f t="shared" si="31"/>
        <v>75</v>
      </c>
      <c r="D131" s="42">
        <f t="shared" si="32"/>
        <v>72</v>
      </c>
      <c r="E131" s="42">
        <f t="shared" si="32"/>
        <v>67</v>
      </c>
      <c r="F131" s="42">
        <f t="shared" si="32"/>
        <v>59</v>
      </c>
      <c r="G131" s="42">
        <f t="shared" si="32"/>
        <v>43</v>
      </c>
      <c r="H131" s="42">
        <f t="shared" si="32"/>
        <v>24</v>
      </c>
      <c r="I131" s="42">
        <f t="shared" si="32"/>
        <v>14</v>
      </c>
      <c r="J131" s="42">
        <f t="shared" si="32"/>
        <v>9</v>
      </c>
      <c r="K131" s="45"/>
      <c r="W131" s="60">
        <v>13.200000000000012</v>
      </c>
      <c r="X131" s="60">
        <f t="shared" si="33"/>
        <v>1.23</v>
      </c>
      <c r="Y131" s="50">
        <f t="shared" si="34"/>
        <v>13</v>
      </c>
      <c r="Z131">
        <f t="shared" si="35"/>
        <v>1.23125</v>
      </c>
      <c r="AA131" s="61">
        <f t="shared" si="36"/>
        <v>1.2499999999999734E-3</v>
      </c>
      <c r="AB131" s="61"/>
      <c r="AC131" s="61"/>
      <c r="AF131" s="60"/>
    </row>
    <row r="132" spans="1:32" x14ac:dyDescent="0.25">
      <c r="A132" s="29">
        <v>18</v>
      </c>
      <c r="B132" s="42">
        <f t="shared" si="30"/>
        <v>76</v>
      </c>
      <c r="C132" s="42">
        <f t="shared" si="31"/>
        <v>74</v>
      </c>
      <c r="D132" s="42">
        <f t="shared" si="32"/>
        <v>71</v>
      </c>
      <c r="E132" s="42">
        <f t="shared" si="32"/>
        <v>66</v>
      </c>
      <c r="F132" s="42">
        <f t="shared" si="32"/>
        <v>58</v>
      </c>
      <c r="G132" s="42">
        <f t="shared" si="32"/>
        <v>42</v>
      </c>
      <c r="H132" s="42">
        <f t="shared" si="32"/>
        <v>23</v>
      </c>
      <c r="I132" s="42">
        <f t="shared" si="32"/>
        <v>13</v>
      </c>
      <c r="J132" s="42">
        <f t="shared" si="32"/>
        <v>8</v>
      </c>
      <c r="K132" s="45"/>
      <c r="W132" s="60">
        <v>12.40000000000002</v>
      </c>
      <c r="X132" s="60">
        <f t="shared" si="33"/>
        <v>1.2349999999999999</v>
      </c>
      <c r="Y132" s="50">
        <f t="shared" si="34"/>
        <v>12</v>
      </c>
      <c r="Z132">
        <f t="shared" si="35"/>
        <v>1.2374999999999998</v>
      </c>
      <c r="AA132" s="61">
        <f t="shared" si="36"/>
        <v>2.4999999999999467E-3</v>
      </c>
      <c r="AB132" s="61"/>
      <c r="AC132" s="61"/>
      <c r="AF132" s="60"/>
    </row>
    <row r="133" spans="1:32" x14ac:dyDescent="0.25">
      <c r="A133" s="29">
        <v>19</v>
      </c>
      <c r="B133" s="42">
        <f t="shared" si="30"/>
        <v>76</v>
      </c>
      <c r="C133" s="42">
        <f t="shared" si="31"/>
        <v>73</v>
      </c>
      <c r="D133" s="42">
        <f t="shared" si="32"/>
        <v>70</v>
      </c>
      <c r="E133" s="42">
        <f t="shared" si="32"/>
        <v>65</v>
      </c>
      <c r="F133" s="42">
        <f t="shared" si="32"/>
        <v>57</v>
      </c>
      <c r="G133" s="42">
        <f t="shared" si="32"/>
        <v>41</v>
      </c>
      <c r="H133" s="42">
        <f t="shared" si="32"/>
        <v>22</v>
      </c>
      <c r="I133" s="42">
        <f t="shared" si="32"/>
        <v>12</v>
      </c>
      <c r="J133" s="42">
        <f t="shared" si="32"/>
        <v>8</v>
      </c>
      <c r="K133" s="45"/>
      <c r="W133" s="60">
        <v>12.39999999999994</v>
      </c>
      <c r="X133" s="60">
        <f t="shared" si="33"/>
        <v>1.2350000000000003</v>
      </c>
      <c r="Y133" s="50">
        <f t="shared" si="34"/>
        <v>12</v>
      </c>
      <c r="Z133">
        <f t="shared" si="35"/>
        <v>1.2374999999999998</v>
      </c>
      <c r="AA133" s="61">
        <f t="shared" si="36"/>
        <v>2.4999999999995026E-3</v>
      </c>
      <c r="AB133" s="61"/>
      <c r="AC133" s="61"/>
      <c r="AF133" s="60"/>
    </row>
    <row r="134" spans="1:32" x14ac:dyDescent="0.25">
      <c r="A134" s="29">
        <v>20</v>
      </c>
      <c r="B134" s="42">
        <f t="shared" si="30"/>
        <v>75</v>
      </c>
      <c r="C134" s="42">
        <f t="shared" si="31"/>
        <v>72</v>
      </c>
      <c r="D134" s="42">
        <f t="shared" si="32"/>
        <v>69</v>
      </c>
      <c r="E134" s="42">
        <f t="shared" si="32"/>
        <v>64</v>
      </c>
      <c r="F134" s="42">
        <f t="shared" si="32"/>
        <v>56</v>
      </c>
      <c r="G134" s="42">
        <f t="shared" si="32"/>
        <v>40</v>
      </c>
      <c r="H134" s="42">
        <f t="shared" si="32"/>
        <v>21</v>
      </c>
      <c r="I134" s="42">
        <f t="shared" si="32"/>
        <v>12</v>
      </c>
      <c r="J134" s="42">
        <f t="shared" si="32"/>
        <v>7</v>
      </c>
      <c r="K134" s="45"/>
      <c r="W134" s="60">
        <v>11.6</v>
      </c>
      <c r="X134" s="60">
        <f t="shared" si="33"/>
        <v>1.24</v>
      </c>
      <c r="Y134" s="50">
        <f t="shared" si="34"/>
        <v>12</v>
      </c>
      <c r="Z134">
        <f t="shared" si="35"/>
        <v>1.2374999999999998</v>
      </c>
      <c r="AA134" s="61">
        <f t="shared" si="36"/>
        <v>-2.5000000000001688E-3</v>
      </c>
      <c r="AB134" s="61"/>
      <c r="AC134" s="61"/>
      <c r="AF134" s="60"/>
    </row>
    <row r="135" spans="1:32" x14ac:dyDescent="0.25">
      <c r="A135" s="29">
        <v>21</v>
      </c>
      <c r="B135" s="42">
        <f t="shared" si="30"/>
        <v>74</v>
      </c>
      <c r="C135" s="42">
        <f t="shared" si="31"/>
        <v>72</v>
      </c>
      <c r="D135" s="42">
        <f t="shared" ref="D135:J144" si="37">ROUND(D54,0)</f>
        <v>68</v>
      </c>
      <c r="E135" s="42">
        <f t="shared" si="37"/>
        <v>64</v>
      </c>
      <c r="F135" s="42">
        <f t="shared" si="37"/>
        <v>56</v>
      </c>
      <c r="G135" s="42">
        <f t="shared" si="37"/>
        <v>40</v>
      </c>
      <c r="H135" s="42">
        <f t="shared" si="37"/>
        <v>20</v>
      </c>
      <c r="I135" s="42">
        <f t="shared" si="37"/>
        <v>11</v>
      </c>
      <c r="J135" s="42">
        <f t="shared" si="37"/>
        <v>6</v>
      </c>
      <c r="K135" s="45"/>
      <c r="W135" s="60">
        <v>10.799999999999983</v>
      </c>
      <c r="X135" s="60">
        <f t="shared" si="33"/>
        <v>1.2450000000000001</v>
      </c>
      <c r="Y135" s="50">
        <f t="shared" si="34"/>
        <v>11</v>
      </c>
      <c r="Z135">
        <f t="shared" si="35"/>
        <v>1.2437500000000001</v>
      </c>
      <c r="AA135" s="61">
        <f t="shared" si="36"/>
        <v>-1.2499999999999734E-3</v>
      </c>
      <c r="AB135" s="61"/>
      <c r="AC135" s="61"/>
      <c r="AF135" s="60"/>
    </row>
    <row r="136" spans="1:32" x14ac:dyDescent="0.25">
      <c r="A136" s="29">
        <v>22</v>
      </c>
      <c r="B136" s="42">
        <f t="shared" si="30"/>
        <v>73</v>
      </c>
      <c r="C136" s="42">
        <f t="shared" si="31"/>
        <v>71</v>
      </c>
      <c r="D136" s="42">
        <f t="shared" si="37"/>
        <v>68</v>
      </c>
      <c r="E136" s="42">
        <f t="shared" si="37"/>
        <v>63</v>
      </c>
      <c r="F136" s="42">
        <f t="shared" si="37"/>
        <v>55</v>
      </c>
      <c r="G136" s="42">
        <f t="shared" si="37"/>
        <v>39</v>
      </c>
      <c r="H136" s="42">
        <f t="shared" si="37"/>
        <v>20</v>
      </c>
      <c r="I136" s="42">
        <f t="shared" si="37"/>
        <v>10</v>
      </c>
      <c r="J136" s="42">
        <f t="shared" si="37"/>
        <v>5</v>
      </c>
      <c r="K136" s="45"/>
      <c r="W136" s="60">
        <v>9.9999999999999911</v>
      </c>
      <c r="X136" s="60">
        <f t="shared" si="33"/>
        <v>1.25</v>
      </c>
      <c r="Y136" s="50">
        <f t="shared" si="34"/>
        <v>10</v>
      </c>
      <c r="Z136">
        <f t="shared" si="35"/>
        <v>1.25</v>
      </c>
      <c r="AA136" s="61">
        <f t="shared" si="36"/>
        <v>0</v>
      </c>
      <c r="AB136" s="61"/>
      <c r="AC136" s="61"/>
      <c r="AF136" s="60"/>
    </row>
    <row r="137" spans="1:32" x14ac:dyDescent="0.25">
      <c r="A137" s="29">
        <v>23</v>
      </c>
      <c r="B137" s="42">
        <f t="shared" si="30"/>
        <v>71</v>
      </c>
      <c r="C137" s="42">
        <f t="shared" si="31"/>
        <v>68</v>
      </c>
      <c r="D137" s="42">
        <f t="shared" si="37"/>
        <v>65</v>
      </c>
      <c r="E137" s="42">
        <f t="shared" si="37"/>
        <v>60</v>
      </c>
      <c r="F137" s="42">
        <f t="shared" si="37"/>
        <v>52</v>
      </c>
      <c r="G137" s="42">
        <f t="shared" si="37"/>
        <v>36</v>
      </c>
      <c r="H137" s="42">
        <f t="shared" si="37"/>
        <v>17</v>
      </c>
      <c r="I137" s="42">
        <f t="shared" si="37"/>
        <v>8</v>
      </c>
      <c r="J137" s="42">
        <f t="shared" si="37"/>
        <v>3</v>
      </c>
      <c r="K137" s="45"/>
      <c r="W137" s="60">
        <v>9.9999999999999645</v>
      </c>
      <c r="X137" s="60">
        <f t="shared" si="33"/>
        <v>1.2500000000000002</v>
      </c>
      <c r="Y137" s="50">
        <f t="shared" si="34"/>
        <v>10</v>
      </c>
      <c r="Z137">
        <f t="shared" si="35"/>
        <v>1.25</v>
      </c>
      <c r="AA137" s="61">
        <f t="shared" si="36"/>
        <v>0</v>
      </c>
      <c r="AB137" s="61"/>
      <c r="AC137" s="61"/>
      <c r="AF137" s="60"/>
    </row>
    <row r="138" spans="1:32" x14ac:dyDescent="0.25">
      <c r="A138" s="29">
        <v>24</v>
      </c>
      <c r="B138" s="42">
        <f t="shared" si="30"/>
        <v>70</v>
      </c>
      <c r="C138" s="42">
        <f t="shared" si="31"/>
        <v>68</v>
      </c>
      <c r="D138" s="42">
        <f t="shared" si="37"/>
        <v>64</v>
      </c>
      <c r="E138" s="42">
        <f t="shared" si="37"/>
        <v>60</v>
      </c>
      <c r="F138" s="42">
        <f t="shared" si="37"/>
        <v>52</v>
      </c>
      <c r="G138" s="42">
        <f t="shared" si="37"/>
        <v>36</v>
      </c>
      <c r="H138" s="42">
        <f t="shared" si="37"/>
        <v>16</v>
      </c>
      <c r="I138" s="42">
        <f t="shared" si="37"/>
        <v>7</v>
      </c>
      <c r="J138" s="42">
        <f t="shared" si="37"/>
        <v>2</v>
      </c>
      <c r="K138" s="45"/>
      <c r="W138" s="60">
        <v>9.2000000000000259</v>
      </c>
      <c r="X138" s="60">
        <f t="shared" si="33"/>
        <v>1.2549999999999999</v>
      </c>
      <c r="Y138" s="50">
        <f t="shared" si="34"/>
        <v>9</v>
      </c>
      <c r="Z138">
        <f t="shared" si="35"/>
        <v>1.2562500000000001</v>
      </c>
      <c r="AA138" s="61">
        <f t="shared" si="36"/>
        <v>1.2500000000001954E-3</v>
      </c>
      <c r="AB138" s="61"/>
      <c r="AC138" s="61"/>
      <c r="AF138" s="60"/>
    </row>
    <row r="139" spans="1:32" x14ac:dyDescent="0.25">
      <c r="A139" s="29">
        <v>25</v>
      </c>
      <c r="B139" s="42">
        <f t="shared" si="30"/>
        <v>70</v>
      </c>
      <c r="C139" s="42">
        <f t="shared" si="31"/>
        <v>68</v>
      </c>
      <c r="D139" s="42">
        <f t="shared" si="37"/>
        <v>64</v>
      </c>
      <c r="E139" s="42">
        <f t="shared" si="37"/>
        <v>60</v>
      </c>
      <c r="F139" s="42">
        <f t="shared" si="37"/>
        <v>52</v>
      </c>
      <c r="G139" s="42">
        <f t="shared" si="37"/>
        <v>36</v>
      </c>
      <c r="H139" s="42">
        <f t="shared" si="37"/>
        <v>16</v>
      </c>
      <c r="I139" s="42">
        <f t="shared" si="37"/>
        <v>7</v>
      </c>
      <c r="J139" s="42">
        <f t="shared" si="37"/>
        <v>2</v>
      </c>
      <c r="K139" s="45"/>
      <c r="W139" s="60">
        <v>9.1999999999999726</v>
      </c>
      <c r="X139" s="60">
        <f t="shared" si="33"/>
        <v>1.2550000000000001</v>
      </c>
      <c r="Y139" s="50">
        <f t="shared" si="34"/>
        <v>9</v>
      </c>
      <c r="Z139">
        <f t="shared" si="35"/>
        <v>1.2562500000000001</v>
      </c>
      <c r="AA139" s="61">
        <f t="shared" si="36"/>
        <v>1.2499999999999734E-3</v>
      </c>
      <c r="AB139" s="61"/>
      <c r="AC139" s="61"/>
      <c r="AF139" s="60"/>
    </row>
    <row r="140" spans="1:32" x14ac:dyDescent="0.25">
      <c r="A140" s="29">
        <v>26</v>
      </c>
      <c r="B140" s="42">
        <f t="shared" si="30"/>
        <v>68</v>
      </c>
      <c r="C140" s="42">
        <f t="shared" si="31"/>
        <v>66</v>
      </c>
      <c r="D140" s="42">
        <f t="shared" si="37"/>
        <v>63</v>
      </c>
      <c r="E140" s="42">
        <f t="shared" si="37"/>
        <v>58</v>
      </c>
      <c r="F140" s="42">
        <f t="shared" si="37"/>
        <v>50</v>
      </c>
      <c r="G140" s="42">
        <f t="shared" si="37"/>
        <v>34</v>
      </c>
      <c r="H140" s="42">
        <f t="shared" si="37"/>
        <v>15</v>
      </c>
      <c r="I140" s="42">
        <f t="shared" si="37"/>
        <v>5</v>
      </c>
      <c r="J140" s="42">
        <f t="shared" si="37"/>
        <v>0</v>
      </c>
      <c r="K140" s="45"/>
      <c r="W140" s="60">
        <v>9.199999999999946</v>
      </c>
      <c r="X140" s="60">
        <f t="shared" si="33"/>
        <v>1.2550000000000003</v>
      </c>
      <c r="Y140" s="50">
        <f t="shared" si="34"/>
        <v>9</v>
      </c>
      <c r="Z140">
        <f t="shared" si="35"/>
        <v>1.2562500000000001</v>
      </c>
      <c r="AA140" s="61">
        <f t="shared" si="36"/>
        <v>1.2499999999997513E-3</v>
      </c>
      <c r="AB140" s="61"/>
      <c r="AC140" s="61"/>
      <c r="AF140" s="60"/>
    </row>
    <row r="141" spans="1:32" x14ac:dyDescent="0.25">
      <c r="A141" s="29">
        <v>27</v>
      </c>
      <c r="B141" s="42">
        <f t="shared" si="30"/>
        <v>68</v>
      </c>
      <c r="C141" s="42">
        <f t="shared" si="31"/>
        <v>65</v>
      </c>
      <c r="D141" s="42">
        <f t="shared" si="37"/>
        <v>62</v>
      </c>
      <c r="E141" s="42">
        <f t="shared" si="37"/>
        <v>57</v>
      </c>
      <c r="F141" s="42">
        <f t="shared" si="37"/>
        <v>49</v>
      </c>
      <c r="G141" s="42">
        <f t="shared" si="37"/>
        <v>33</v>
      </c>
      <c r="H141" s="42">
        <f t="shared" si="37"/>
        <v>14</v>
      </c>
      <c r="I141" s="42">
        <f t="shared" si="37"/>
        <v>4</v>
      </c>
      <c r="J141" s="42">
        <f t="shared" si="37"/>
        <v>0</v>
      </c>
      <c r="K141" s="45"/>
      <c r="W141" s="60">
        <v>8.4000000000000075</v>
      </c>
      <c r="X141" s="60">
        <f t="shared" si="33"/>
        <v>1.26</v>
      </c>
      <c r="Y141" s="50">
        <f t="shared" si="34"/>
        <v>8</v>
      </c>
      <c r="Z141">
        <f t="shared" si="35"/>
        <v>1.2625</v>
      </c>
      <c r="AA141" s="61">
        <f t="shared" si="36"/>
        <v>2.4999999999999467E-3</v>
      </c>
      <c r="AB141" s="61"/>
      <c r="AC141" s="61"/>
      <c r="AF141" s="60"/>
    </row>
    <row r="142" spans="1:32" x14ac:dyDescent="0.25">
      <c r="A142" s="29">
        <v>28</v>
      </c>
      <c r="B142" s="42">
        <f t="shared" si="30"/>
        <v>67</v>
      </c>
      <c r="C142" s="42">
        <f t="shared" si="31"/>
        <v>64</v>
      </c>
      <c r="D142" s="42">
        <f t="shared" si="37"/>
        <v>61</v>
      </c>
      <c r="E142" s="42">
        <f t="shared" si="37"/>
        <v>56</v>
      </c>
      <c r="F142" s="42">
        <f t="shared" si="37"/>
        <v>48</v>
      </c>
      <c r="G142" s="42">
        <f t="shared" si="37"/>
        <v>32</v>
      </c>
      <c r="H142" s="42">
        <f t="shared" si="37"/>
        <v>13</v>
      </c>
      <c r="I142" s="42">
        <f t="shared" si="37"/>
        <v>4</v>
      </c>
      <c r="J142" s="42">
        <f t="shared" si="37"/>
        <v>0</v>
      </c>
      <c r="K142" s="45"/>
      <c r="W142" s="60">
        <v>8.3999999999999542</v>
      </c>
      <c r="X142" s="60">
        <f t="shared" si="33"/>
        <v>1.2600000000000002</v>
      </c>
      <c r="Y142" s="50">
        <f t="shared" si="34"/>
        <v>8</v>
      </c>
      <c r="Z142">
        <f t="shared" si="35"/>
        <v>1.2625</v>
      </c>
      <c r="AA142" s="61">
        <f t="shared" si="36"/>
        <v>2.4999999999997247E-3</v>
      </c>
      <c r="AB142" s="61"/>
      <c r="AC142" s="61"/>
      <c r="AF142" s="60"/>
    </row>
    <row r="143" spans="1:32" x14ac:dyDescent="0.25">
      <c r="A143" s="29">
        <v>29</v>
      </c>
      <c r="B143" s="42">
        <f t="shared" si="30"/>
        <v>66</v>
      </c>
      <c r="C143" s="42">
        <f t="shared" si="31"/>
        <v>64</v>
      </c>
      <c r="D143" s="42">
        <f t="shared" si="37"/>
        <v>60</v>
      </c>
      <c r="E143" s="42">
        <f t="shared" si="37"/>
        <v>56</v>
      </c>
      <c r="F143" s="42">
        <f t="shared" si="37"/>
        <v>48</v>
      </c>
      <c r="G143" s="42">
        <f t="shared" si="37"/>
        <v>32</v>
      </c>
      <c r="H143" s="42">
        <f t="shared" si="37"/>
        <v>12</v>
      </c>
      <c r="I143" s="42">
        <f t="shared" si="37"/>
        <v>3</v>
      </c>
      <c r="J143" s="42">
        <f t="shared" si="37"/>
        <v>0</v>
      </c>
      <c r="K143" s="45"/>
      <c r="W143" s="60">
        <v>7.5999999999999899</v>
      </c>
      <c r="X143" s="60">
        <f t="shared" si="33"/>
        <v>1.2650000000000001</v>
      </c>
      <c r="Y143" s="50">
        <f t="shared" si="34"/>
        <v>8</v>
      </c>
      <c r="Z143">
        <f t="shared" si="35"/>
        <v>1.2625</v>
      </c>
      <c r="AA143" s="61">
        <f t="shared" si="36"/>
        <v>-2.5000000000001688E-3</v>
      </c>
      <c r="AB143" s="61"/>
      <c r="AC143" s="61"/>
      <c r="AF143" s="60"/>
    </row>
    <row r="144" spans="1:32" x14ac:dyDescent="0.25">
      <c r="A144" s="29">
        <v>30</v>
      </c>
      <c r="B144" s="42">
        <f t="shared" si="30"/>
        <v>65</v>
      </c>
      <c r="C144" s="42">
        <f t="shared" si="31"/>
        <v>63</v>
      </c>
      <c r="D144" s="42">
        <f t="shared" si="37"/>
        <v>60</v>
      </c>
      <c r="E144" s="42">
        <f t="shared" si="37"/>
        <v>55</v>
      </c>
      <c r="F144" s="42">
        <f t="shared" si="37"/>
        <v>47</v>
      </c>
      <c r="G144" s="42">
        <f t="shared" si="37"/>
        <v>31</v>
      </c>
      <c r="H144" s="42">
        <f t="shared" si="37"/>
        <v>12</v>
      </c>
      <c r="I144" s="42">
        <f t="shared" si="37"/>
        <v>2</v>
      </c>
      <c r="J144" s="42">
        <f t="shared" si="37"/>
        <v>0</v>
      </c>
      <c r="K144" s="45"/>
      <c r="W144" s="60">
        <v>6.7999999999999972</v>
      </c>
      <c r="X144" s="60">
        <f t="shared" si="33"/>
        <v>1.27</v>
      </c>
      <c r="Y144" s="50">
        <f t="shared" si="34"/>
        <v>7</v>
      </c>
      <c r="Z144">
        <f t="shared" si="35"/>
        <v>1.26875</v>
      </c>
      <c r="AA144" s="61">
        <f t="shared" si="36"/>
        <v>-1.2499999999999734E-3</v>
      </c>
      <c r="AB144" s="61"/>
      <c r="AC144" s="61"/>
      <c r="AF144" s="60"/>
    </row>
    <row r="145" spans="1:32" x14ac:dyDescent="0.25">
      <c r="A145" s="29">
        <v>31</v>
      </c>
      <c r="B145" s="42">
        <f t="shared" si="30"/>
        <v>64</v>
      </c>
      <c r="C145" s="42">
        <f t="shared" si="31"/>
        <v>62</v>
      </c>
      <c r="D145" s="42">
        <f t="shared" ref="D145:J154" si="38">ROUND(D64,0)</f>
        <v>59</v>
      </c>
      <c r="E145" s="42">
        <f t="shared" si="38"/>
        <v>54</v>
      </c>
      <c r="F145" s="42">
        <f t="shared" si="38"/>
        <v>46</v>
      </c>
      <c r="G145" s="42">
        <f t="shared" si="38"/>
        <v>30</v>
      </c>
      <c r="H145" s="42">
        <f t="shared" si="38"/>
        <v>11</v>
      </c>
      <c r="I145" s="42">
        <f t="shared" si="38"/>
        <v>1</v>
      </c>
      <c r="J145" s="42">
        <f t="shared" si="38"/>
        <v>0</v>
      </c>
      <c r="K145" s="45"/>
      <c r="W145" s="60">
        <v>6.7999999999999714</v>
      </c>
      <c r="X145" s="60">
        <f t="shared" si="33"/>
        <v>1.2700000000000002</v>
      </c>
      <c r="Y145" s="50">
        <f t="shared" si="34"/>
        <v>7</v>
      </c>
      <c r="Z145">
        <f t="shared" si="35"/>
        <v>1.26875</v>
      </c>
      <c r="AA145" s="61">
        <f t="shared" si="36"/>
        <v>-1.2500000000001954E-3</v>
      </c>
      <c r="AB145" s="61"/>
      <c r="AC145" s="61"/>
      <c r="AF145" s="60"/>
    </row>
    <row r="146" spans="1:32" x14ac:dyDescent="0.25">
      <c r="A146" s="29">
        <v>32</v>
      </c>
      <c r="B146" s="42">
        <f t="shared" si="30"/>
        <v>64</v>
      </c>
      <c r="C146" s="42">
        <f t="shared" si="31"/>
        <v>61</v>
      </c>
      <c r="D146" s="42">
        <f t="shared" si="38"/>
        <v>58</v>
      </c>
      <c r="E146" s="42">
        <f t="shared" si="38"/>
        <v>53</v>
      </c>
      <c r="F146" s="42">
        <f t="shared" si="38"/>
        <v>45</v>
      </c>
      <c r="G146" s="42">
        <f t="shared" si="38"/>
        <v>29</v>
      </c>
      <c r="H146" s="42">
        <f t="shared" si="38"/>
        <v>10</v>
      </c>
      <c r="I146" s="42">
        <f t="shared" si="38"/>
        <v>0</v>
      </c>
      <c r="J146" s="42">
        <f t="shared" si="38"/>
        <v>0</v>
      </c>
      <c r="K146" s="45"/>
      <c r="W146" s="60">
        <v>5.9999999999999787</v>
      </c>
      <c r="X146" s="60">
        <f t="shared" si="33"/>
        <v>1.2750000000000001</v>
      </c>
      <c r="Y146" s="50">
        <f t="shared" si="34"/>
        <v>6</v>
      </c>
      <c r="Z146">
        <f t="shared" si="35"/>
        <v>1.2749999999999999</v>
      </c>
      <c r="AA146" s="61">
        <f t="shared" si="36"/>
        <v>0</v>
      </c>
      <c r="AB146" s="61"/>
      <c r="AC146" s="61"/>
      <c r="AF146" s="60"/>
    </row>
    <row r="147" spans="1:32" x14ac:dyDescent="0.25">
      <c r="A147" s="29">
        <v>33</v>
      </c>
      <c r="B147" s="42">
        <f t="shared" si="30"/>
        <v>62</v>
      </c>
      <c r="C147" s="42">
        <f t="shared" si="31"/>
        <v>60</v>
      </c>
      <c r="D147" s="42">
        <f t="shared" si="38"/>
        <v>56</v>
      </c>
      <c r="E147" s="42">
        <f t="shared" si="38"/>
        <v>52</v>
      </c>
      <c r="F147" s="42">
        <f t="shared" si="38"/>
        <v>44</v>
      </c>
      <c r="G147" s="42">
        <f t="shared" si="38"/>
        <v>28</v>
      </c>
      <c r="H147" s="42">
        <f t="shared" si="38"/>
        <v>8</v>
      </c>
      <c r="I147" s="42">
        <f t="shared" si="38"/>
        <v>0</v>
      </c>
      <c r="J147" s="42">
        <f t="shared" si="38"/>
        <v>0</v>
      </c>
      <c r="K147" s="45"/>
      <c r="W147" s="60">
        <v>5.9999999999999529</v>
      </c>
      <c r="X147" s="60">
        <f t="shared" si="33"/>
        <v>1.2750000000000004</v>
      </c>
      <c r="Y147" s="50">
        <f t="shared" si="34"/>
        <v>6</v>
      </c>
      <c r="Z147">
        <f t="shared" si="35"/>
        <v>1.2749999999999999</v>
      </c>
      <c r="AA147" s="61">
        <f t="shared" si="36"/>
        <v>0</v>
      </c>
      <c r="AB147" s="61"/>
      <c r="AC147" s="61"/>
      <c r="AF147" s="60"/>
    </row>
    <row r="148" spans="1:32" x14ac:dyDescent="0.25">
      <c r="A148" s="29">
        <v>34</v>
      </c>
      <c r="B148" s="42">
        <f t="shared" ref="B148:B179" si="39">ROUND(B67,0)</f>
        <v>62</v>
      </c>
      <c r="C148" s="42">
        <f t="shared" ref="C148:C179" si="40">ROUND(C67,0)</f>
        <v>60</v>
      </c>
      <c r="D148" s="42">
        <f t="shared" si="38"/>
        <v>56</v>
      </c>
      <c r="E148" s="42">
        <f t="shared" si="38"/>
        <v>52</v>
      </c>
      <c r="F148" s="42">
        <f t="shared" si="38"/>
        <v>44</v>
      </c>
      <c r="G148" s="42">
        <f t="shared" si="38"/>
        <v>28</v>
      </c>
      <c r="H148" s="42">
        <f t="shared" si="38"/>
        <v>8</v>
      </c>
      <c r="I148" s="42">
        <f t="shared" si="38"/>
        <v>0</v>
      </c>
      <c r="J148" s="42">
        <f t="shared" si="38"/>
        <v>0</v>
      </c>
      <c r="K148" s="45"/>
      <c r="W148" s="60">
        <v>5.1999999999999869</v>
      </c>
      <c r="X148" s="60">
        <f t="shared" si="33"/>
        <v>1.28</v>
      </c>
      <c r="Y148" s="50">
        <f t="shared" si="34"/>
        <v>5</v>
      </c>
      <c r="Z148">
        <f t="shared" si="35"/>
        <v>1.28125</v>
      </c>
      <c r="AA148" s="61">
        <f t="shared" si="36"/>
        <v>1.2499999999999734E-3</v>
      </c>
      <c r="AB148" s="61"/>
      <c r="AC148" s="61"/>
      <c r="AF148" s="60"/>
    </row>
    <row r="149" spans="1:32" x14ac:dyDescent="0.25">
      <c r="A149" s="29">
        <v>35</v>
      </c>
      <c r="B149" s="42">
        <f t="shared" si="39"/>
        <v>60</v>
      </c>
      <c r="C149" s="42">
        <f t="shared" si="40"/>
        <v>58</v>
      </c>
      <c r="D149" s="42">
        <f t="shared" si="38"/>
        <v>55</v>
      </c>
      <c r="E149" s="42">
        <f t="shared" si="38"/>
        <v>50</v>
      </c>
      <c r="F149" s="42">
        <f t="shared" si="38"/>
        <v>42</v>
      </c>
      <c r="G149" s="42">
        <f t="shared" si="38"/>
        <v>26</v>
      </c>
      <c r="H149" s="42">
        <f t="shared" si="38"/>
        <v>7</v>
      </c>
      <c r="I149" s="42">
        <f t="shared" si="38"/>
        <v>0</v>
      </c>
      <c r="J149" s="42">
        <f t="shared" si="38"/>
        <v>0</v>
      </c>
      <c r="K149" s="45"/>
      <c r="W149" s="60">
        <v>5.1999999999999602</v>
      </c>
      <c r="X149" s="60">
        <f t="shared" si="33"/>
        <v>1.2800000000000002</v>
      </c>
      <c r="Y149" s="50">
        <f t="shared" si="34"/>
        <v>5</v>
      </c>
      <c r="Z149">
        <f t="shared" si="35"/>
        <v>1.28125</v>
      </c>
      <c r="AA149" s="61">
        <f t="shared" si="36"/>
        <v>1.2499999999997513E-3</v>
      </c>
      <c r="AB149" s="61"/>
      <c r="AC149" s="61"/>
      <c r="AF149" s="60"/>
    </row>
    <row r="150" spans="1:32" x14ac:dyDescent="0.25">
      <c r="A150" s="29">
        <v>36</v>
      </c>
      <c r="B150" s="42">
        <f t="shared" si="39"/>
        <v>60</v>
      </c>
      <c r="C150" s="42">
        <f t="shared" si="40"/>
        <v>57</v>
      </c>
      <c r="D150" s="42">
        <f t="shared" si="38"/>
        <v>54</v>
      </c>
      <c r="E150" s="42">
        <f t="shared" si="38"/>
        <v>49</v>
      </c>
      <c r="F150" s="42">
        <f t="shared" si="38"/>
        <v>41</v>
      </c>
      <c r="G150" s="42">
        <f t="shared" si="38"/>
        <v>25</v>
      </c>
      <c r="H150" s="42">
        <f t="shared" si="38"/>
        <v>6</v>
      </c>
      <c r="I150" s="42">
        <f t="shared" si="38"/>
        <v>0</v>
      </c>
      <c r="J150" s="42">
        <f t="shared" si="38"/>
        <v>0</v>
      </c>
      <c r="K150" s="45"/>
      <c r="W150" s="60">
        <v>4.3999999999999684</v>
      </c>
      <c r="X150" s="60">
        <f t="shared" si="33"/>
        <v>1.2850000000000001</v>
      </c>
      <c r="Y150" s="50">
        <f t="shared" si="34"/>
        <v>4</v>
      </c>
      <c r="Z150">
        <f t="shared" si="35"/>
        <v>1.2874999999999999</v>
      </c>
      <c r="AA150" s="61">
        <f t="shared" si="36"/>
        <v>2.4999999999997247E-3</v>
      </c>
      <c r="AB150" s="61"/>
      <c r="AC150" s="61"/>
      <c r="AF150" s="60"/>
    </row>
    <row r="151" spans="1:32" x14ac:dyDescent="0.25">
      <c r="A151" s="29">
        <v>37</v>
      </c>
      <c r="B151" s="42">
        <f t="shared" si="39"/>
        <v>59</v>
      </c>
      <c r="C151" s="42">
        <f t="shared" si="40"/>
        <v>56</v>
      </c>
      <c r="D151" s="42">
        <f t="shared" si="38"/>
        <v>53</v>
      </c>
      <c r="E151" s="42">
        <f t="shared" si="38"/>
        <v>48</v>
      </c>
      <c r="F151" s="42">
        <f t="shared" si="38"/>
        <v>40</v>
      </c>
      <c r="G151" s="42">
        <f t="shared" si="38"/>
        <v>24</v>
      </c>
      <c r="H151" s="42">
        <f t="shared" si="38"/>
        <v>5</v>
      </c>
      <c r="I151" s="42">
        <f t="shared" si="38"/>
        <v>0</v>
      </c>
      <c r="J151" s="42">
        <f t="shared" si="38"/>
        <v>0</v>
      </c>
      <c r="K151" s="45"/>
      <c r="W151" s="60">
        <v>3.6000000000000032</v>
      </c>
      <c r="X151" s="60">
        <f t="shared" si="33"/>
        <v>1.29</v>
      </c>
      <c r="Y151" s="50">
        <f t="shared" si="34"/>
        <v>4</v>
      </c>
      <c r="Z151">
        <f t="shared" si="35"/>
        <v>1.2874999999999999</v>
      </c>
      <c r="AA151" s="61">
        <f t="shared" si="36"/>
        <v>-2.5000000000001688E-3</v>
      </c>
      <c r="AB151" s="61"/>
      <c r="AC151" s="61"/>
      <c r="AF151" s="60"/>
    </row>
    <row r="152" spans="1:32" x14ac:dyDescent="0.25">
      <c r="A152" s="29">
        <v>38</v>
      </c>
      <c r="B152" s="42">
        <f t="shared" si="39"/>
        <v>57</v>
      </c>
      <c r="C152" s="42">
        <f t="shared" si="40"/>
        <v>55</v>
      </c>
      <c r="D152" s="42">
        <f t="shared" si="38"/>
        <v>52</v>
      </c>
      <c r="E152" s="42">
        <f t="shared" si="38"/>
        <v>47</v>
      </c>
      <c r="F152" s="42">
        <f t="shared" si="38"/>
        <v>39</v>
      </c>
      <c r="G152" s="42">
        <f t="shared" si="38"/>
        <v>23</v>
      </c>
      <c r="H152" s="42">
        <f t="shared" si="38"/>
        <v>4</v>
      </c>
      <c r="I152" s="42">
        <f t="shared" si="38"/>
        <v>0</v>
      </c>
      <c r="J152" s="42">
        <f t="shared" si="38"/>
        <v>0</v>
      </c>
      <c r="K152" s="45"/>
      <c r="W152" s="60">
        <v>2.8000000000000114</v>
      </c>
      <c r="X152" s="60">
        <f t="shared" si="33"/>
        <v>1.2949999999999999</v>
      </c>
      <c r="Y152" s="50">
        <f t="shared" si="34"/>
        <v>3</v>
      </c>
      <c r="Z152">
        <f t="shared" si="35"/>
        <v>1.2937500000000002</v>
      </c>
      <c r="AA152" s="61">
        <f t="shared" si="36"/>
        <v>-1.2499999999997513E-3</v>
      </c>
      <c r="AB152" s="61"/>
      <c r="AC152" s="61"/>
      <c r="AF152" s="60"/>
    </row>
    <row r="153" spans="1:32" x14ac:dyDescent="0.25">
      <c r="A153" s="29">
        <v>39</v>
      </c>
      <c r="B153" s="42">
        <f t="shared" si="39"/>
        <v>56</v>
      </c>
      <c r="C153" s="42">
        <f t="shared" si="40"/>
        <v>54</v>
      </c>
      <c r="D153" s="42">
        <f t="shared" si="38"/>
        <v>51</v>
      </c>
      <c r="E153" s="42">
        <f t="shared" si="38"/>
        <v>46</v>
      </c>
      <c r="F153" s="42">
        <f t="shared" si="38"/>
        <v>38</v>
      </c>
      <c r="G153" s="42">
        <f t="shared" si="38"/>
        <v>22</v>
      </c>
      <c r="H153" s="42">
        <f t="shared" si="38"/>
        <v>3</v>
      </c>
      <c r="I153" s="42">
        <f t="shared" si="38"/>
        <v>0</v>
      </c>
      <c r="J153" s="42">
        <f t="shared" si="38"/>
        <v>0</v>
      </c>
      <c r="K153" s="45"/>
      <c r="W153" s="60">
        <v>2.7999999999999847</v>
      </c>
      <c r="X153" s="60">
        <f t="shared" si="33"/>
        <v>1.2950000000000002</v>
      </c>
      <c r="Y153" s="50">
        <f t="shared" si="34"/>
        <v>3</v>
      </c>
      <c r="Z153">
        <f t="shared" si="35"/>
        <v>1.2937500000000002</v>
      </c>
      <c r="AA153" s="61">
        <f t="shared" si="36"/>
        <v>-1.2499999999999734E-3</v>
      </c>
      <c r="AB153" s="61"/>
      <c r="AC153" s="61"/>
      <c r="AF153" s="60"/>
    </row>
    <row r="154" spans="1:32" x14ac:dyDescent="0.25">
      <c r="A154" s="29">
        <v>40</v>
      </c>
      <c r="B154" s="42">
        <f t="shared" si="39"/>
        <v>56</v>
      </c>
      <c r="C154" s="42">
        <f t="shared" si="40"/>
        <v>53</v>
      </c>
      <c r="D154" s="42">
        <f t="shared" si="38"/>
        <v>50</v>
      </c>
      <c r="E154" s="42">
        <f t="shared" si="38"/>
        <v>45</v>
      </c>
      <c r="F154" s="42">
        <f t="shared" si="38"/>
        <v>37</v>
      </c>
      <c r="G154" s="42">
        <f t="shared" si="38"/>
        <v>21</v>
      </c>
      <c r="H154" s="42">
        <f t="shared" si="38"/>
        <v>2</v>
      </c>
      <c r="I154" s="42">
        <f t="shared" si="38"/>
        <v>0</v>
      </c>
      <c r="J154" s="42">
        <f t="shared" si="38"/>
        <v>0</v>
      </c>
      <c r="K154" s="45"/>
      <c r="W154" s="60">
        <v>1.9999999999999929</v>
      </c>
      <c r="X154" s="60">
        <f t="shared" si="33"/>
        <v>1.3</v>
      </c>
      <c r="Y154" s="50">
        <f t="shared" si="34"/>
        <v>2</v>
      </c>
      <c r="Z154">
        <f t="shared" si="35"/>
        <v>1.3</v>
      </c>
      <c r="AA154" s="61">
        <f t="shared" si="36"/>
        <v>0</v>
      </c>
      <c r="AB154" s="61"/>
      <c r="AC154" s="61"/>
      <c r="AF154" s="60"/>
    </row>
    <row r="155" spans="1:32" x14ac:dyDescent="0.25">
      <c r="A155" s="29">
        <v>41</v>
      </c>
      <c r="B155" s="42">
        <f t="shared" si="39"/>
        <v>52</v>
      </c>
      <c r="C155" s="42">
        <f t="shared" si="40"/>
        <v>50</v>
      </c>
      <c r="D155" s="42">
        <f t="shared" ref="D155:J164" si="41">ROUND(D74,0)</f>
        <v>47</v>
      </c>
      <c r="E155" s="42">
        <f t="shared" si="41"/>
        <v>42</v>
      </c>
      <c r="F155" s="42">
        <f t="shared" si="41"/>
        <v>34</v>
      </c>
      <c r="G155" s="42">
        <f t="shared" si="41"/>
        <v>18</v>
      </c>
      <c r="H155" s="42">
        <f t="shared" si="41"/>
        <v>0</v>
      </c>
      <c r="I155" s="42">
        <f t="shared" si="41"/>
        <v>0</v>
      </c>
      <c r="J155" s="42">
        <f t="shared" si="41"/>
        <v>0</v>
      </c>
      <c r="K155" s="45"/>
      <c r="W155" s="60">
        <v>1.9999999999999662</v>
      </c>
      <c r="X155" s="60">
        <f t="shared" si="33"/>
        <v>1.3000000000000003</v>
      </c>
      <c r="Y155" s="50">
        <f t="shared" si="34"/>
        <v>2</v>
      </c>
      <c r="Z155">
        <f t="shared" si="35"/>
        <v>1.3</v>
      </c>
      <c r="AA155" s="61">
        <f t="shared" si="36"/>
        <v>0</v>
      </c>
      <c r="AB155" s="61"/>
      <c r="AC155" s="61"/>
      <c r="AF155" s="60"/>
    </row>
    <row r="156" spans="1:32" x14ac:dyDescent="0.25">
      <c r="A156" s="29">
        <v>42</v>
      </c>
      <c r="B156" s="42">
        <f t="shared" si="39"/>
        <v>52</v>
      </c>
      <c r="C156" s="42">
        <f t="shared" si="40"/>
        <v>50</v>
      </c>
      <c r="D156" s="42">
        <f t="shared" si="41"/>
        <v>47</v>
      </c>
      <c r="E156" s="42">
        <f t="shared" si="41"/>
        <v>42</v>
      </c>
      <c r="F156" s="42">
        <f t="shared" si="41"/>
        <v>34</v>
      </c>
      <c r="G156" s="42">
        <f t="shared" si="41"/>
        <v>18</v>
      </c>
      <c r="H156" s="42">
        <f t="shared" si="41"/>
        <v>0</v>
      </c>
      <c r="I156" s="42">
        <f t="shared" si="41"/>
        <v>0</v>
      </c>
      <c r="J156" s="42">
        <f t="shared" si="41"/>
        <v>0</v>
      </c>
      <c r="K156" s="45"/>
      <c r="W156" s="60">
        <v>1.1999999999999744</v>
      </c>
      <c r="X156" s="60">
        <f t="shared" si="33"/>
        <v>1.3050000000000002</v>
      </c>
      <c r="Y156" s="50">
        <f t="shared" si="34"/>
        <v>1</v>
      </c>
      <c r="Z156">
        <f t="shared" si="35"/>
        <v>1.3062499999999999</v>
      </c>
      <c r="AA156" s="61">
        <f t="shared" si="36"/>
        <v>1.2499999999997513E-3</v>
      </c>
      <c r="AB156" s="61"/>
      <c r="AC156" s="61"/>
      <c r="AF156" s="60"/>
    </row>
    <row r="157" spans="1:32" x14ac:dyDescent="0.25">
      <c r="A157" s="29">
        <v>43</v>
      </c>
      <c r="B157" s="42">
        <f t="shared" si="39"/>
        <v>51</v>
      </c>
      <c r="C157" s="42">
        <f t="shared" si="40"/>
        <v>48</v>
      </c>
      <c r="D157" s="42">
        <f t="shared" si="41"/>
        <v>45</v>
      </c>
      <c r="E157" s="42">
        <f t="shared" si="41"/>
        <v>40</v>
      </c>
      <c r="F157" s="42">
        <f t="shared" si="41"/>
        <v>32</v>
      </c>
      <c r="G157" s="42">
        <f t="shared" si="41"/>
        <v>16</v>
      </c>
      <c r="H157" s="42">
        <f t="shared" si="41"/>
        <v>0</v>
      </c>
      <c r="I157" s="42">
        <f t="shared" si="41"/>
        <v>0</v>
      </c>
      <c r="J157" s="42">
        <f t="shared" si="41"/>
        <v>0</v>
      </c>
      <c r="K157" s="45"/>
      <c r="W157" s="60">
        <v>0.39999999999998259</v>
      </c>
      <c r="X157" s="60">
        <f t="shared" si="33"/>
        <v>1.31</v>
      </c>
      <c r="Y157" s="50">
        <f t="shared" si="34"/>
        <v>0</v>
      </c>
      <c r="Z157">
        <f t="shared" si="35"/>
        <v>1.3125</v>
      </c>
      <c r="AA157" s="61">
        <f t="shared" si="36"/>
        <v>2.4999999999999467E-3</v>
      </c>
      <c r="AB157" s="61"/>
      <c r="AC157" s="61"/>
      <c r="AF157" s="60"/>
    </row>
    <row r="158" spans="1:32" x14ac:dyDescent="0.25">
      <c r="A158" s="29">
        <v>44</v>
      </c>
      <c r="B158" s="42">
        <f t="shared" si="39"/>
        <v>50</v>
      </c>
      <c r="C158" s="42">
        <f t="shared" si="40"/>
        <v>48</v>
      </c>
      <c r="D158" s="42">
        <f t="shared" si="41"/>
        <v>44</v>
      </c>
      <c r="E158" s="42">
        <f t="shared" si="41"/>
        <v>40</v>
      </c>
      <c r="F158" s="42">
        <f t="shared" si="41"/>
        <v>32</v>
      </c>
      <c r="G158" s="42">
        <f t="shared" si="41"/>
        <v>16</v>
      </c>
      <c r="H158" s="42">
        <f t="shared" si="41"/>
        <v>0</v>
      </c>
      <c r="I158" s="42">
        <f t="shared" si="41"/>
        <v>0</v>
      </c>
      <c r="J158" s="42">
        <f t="shared" si="41"/>
        <v>0</v>
      </c>
      <c r="K158" s="45"/>
      <c r="W158" s="60">
        <v>0</v>
      </c>
      <c r="X158" s="60">
        <f t="shared" si="33"/>
        <v>1.3125</v>
      </c>
      <c r="Y158" s="50">
        <f t="shared" si="34"/>
        <v>0</v>
      </c>
      <c r="Z158">
        <f t="shared" si="35"/>
        <v>1.3125</v>
      </c>
      <c r="AA158" s="61">
        <f t="shared" si="36"/>
        <v>0</v>
      </c>
      <c r="AB158" s="61"/>
      <c r="AC158" s="61"/>
      <c r="AF158" s="60"/>
    </row>
    <row r="159" spans="1:32" x14ac:dyDescent="0.25">
      <c r="A159" s="29">
        <v>45</v>
      </c>
      <c r="B159" s="42">
        <f t="shared" si="39"/>
        <v>49</v>
      </c>
      <c r="C159" s="42">
        <f t="shared" si="40"/>
        <v>47</v>
      </c>
      <c r="D159" s="42">
        <f t="shared" si="41"/>
        <v>44</v>
      </c>
      <c r="E159" s="42">
        <f t="shared" si="41"/>
        <v>39</v>
      </c>
      <c r="F159" s="42">
        <f t="shared" si="41"/>
        <v>31</v>
      </c>
      <c r="G159" s="42">
        <f t="shared" si="41"/>
        <v>15</v>
      </c>
      <c r="H159" s="42">
        <f t="shared" si="41"/>
        <v>0</v>
      </c>
      <c r="I159" s="42">
        <f t="shared" si="41"/>
        <v>0</v>
      </c>
      <c r="J159" s="42">
        <f t="shared" si="41"/>
        <v>0</v>
      </c>
      <c r="K159" s="45"/>
    </row>
    <row r="160" spans="1:32" x14ac:dyDescent="0.25">
      <c r="A160" s="29">
        <v>46</v>
      </c>
      <c r="B160" s="42">
        <f t="shared" si="39"/>
        <v>48</v>
      </c>
      <c r="C160" s="42">
        <f t="shared" si="40"/>
        <v>46</v>
      </c>
      <c r="D160" s="42">
        <f t="shared" si="41"/>
        <v>43</v>
      </c>
      <c r="E160" s="42">
        <f t="shared" si="41"/>
        <v>38</v>
      </c>
      <c r="F160" s="42">
        <f t="shared" si="41"/>
        <v>30</v>
      </c>
      <c r="G160" s="42">
        <f t="shared" si="41"/>
        <v>14</v>
      </c>
      <c r="H160" s="42">
        <f t="shared" si="41"/>
        <v>0</v>
      </c>
      <c r="I160" s="42">
        <f t="shared" si="41"/>
        <v>0</v>
      </c>
      <c r="J160" s="42">
        <f t="shared" si="41"/>
        <v>0</v>
      </c>
      <c r="K160" s="45"/>
    </row>
    <row r="161" spans="1:11" x14ac:dyDescent="0.25">
      <c r="A161" s="29">
        <v>47</v>
      </c>
      <c r="B161" s="42">
        <f t="shared" si="39"/>
        <v>48</v>
      </c>
      <c r="C161" s="42">
        <f t="shared" si="40"/>
        <v>45</v>
      </c>
      <c r="D161" s="42">
        <f t="shared" si="41"/>
        <v>42</v>
      </c>
      <c r="E161" s="42">
        <f t="shared" si="41"/>
        <v>37</v>
      </c>
      <c r="F161" s="42">
        <f t="shared" si="41"/>
        <v>29</v>
      </c>
      <c r="G161" s="42">
        <f t="shared" si="41"/>
        <v>13</v>
      </c>
      <c r="H161" s="42">
        <f t="shared" si="41"/>
        <v>0</v>
      </c>
      <c r="I161" s="42">
        <f t="shared" si="41"/>
        <v>0</v>
      </c>
      <c r="J161" s="42">
        <f t="shared" si="41"/>
        <v>0</v>
      </c>
      <c r="K161" s="45"/>
    </row>
    <row r="162" spans="1:11" x14ac:dyDescent="0.25">
      <c r="A162" s="29">
        <v>48</v>
      </c>
      <c r="B162" s="42">
        <f t="shared" si="39"/>
        <v>46</v>
      </c>
      <c r="C162" s="42">
        <f t="shared" si="40"/>
        <v>44</v>
      </c>
      <c r="D162" s="42">
        <f t="shared" si="41"/>
        <v>40</v>
      </c>
      <c r="E162" s="42">
        <f t="shared" si="41"/>
        <v>36</v>
      </c>
      <c r="F162" s="42">
        <f t="shared" si="41"/>
        <v>28</v>
      </c>
      <c r="G162" s="42">
        <f t="shared" si="41"/>
        <v>12</v>
      </c>
      <c r="H162" s="42">
        <f t="shared" si="41"/>
        <v>0</v>
      </c>
      <c r="I162" s="42">
        <f t="shared" si="41"/>
        <v>0</v>
      </c>
      <c r="J162" s="42">
        <f t="shared" si="41"/>
        <v>0</v>
      </c>
      <c r="K162" s="45"/>
    </row>
    <row r="163" spans="1:11" x14ac:dyDescent="0.25">
      <c r="A163" s="29">
        <v>49</v>
      </c>
      <c r="B163" s="42">
        <f t="shared" si="39"/>
        <v>44</v>
      </c>
      <c r="C163" s="42">
        <f t="shared" si="40"/>
        <v>41</v>
      </c>
      <c r="D163" s="42">
        <f t="shared" si="41"/>
        <v>38</v>
      </c>
      <c r="E163" s="42">
        <f t="shared" si="41"/>
        <v>33</v>
      </c>
      <c r="F163" s="42">
        <f t="shared" si="41"/>
        <v>25</v>
      </c>
      <c r="G163" s="42">
        <f t="shared" si="41"/>
        <v>9</v>
      </c>
      <c r="H163" s="42">
        <f t="shared" si="41"/>
        <v>0</v>
      </c>
      <c r="I163" s="42">
        <f t="shared" si="41"/>
        <v>0</v>
      </c>
      <c r="J163" s="42">
        <f t="shared" si="41"/>
        <v>0</v>
      </c>
      <c r="K163" s="45"/>
    </row>
    <row r="164" spans="1:11" x14ac:dyDescent="0.25">
      <c r="A164" s="29">
        <v>50</v>
      </c>
      <c r="B164" s="42">
        <f t="shared" si="39"/>
        <v>43</v>
      </c>
      <c r="C164" s="42">
        <f t="shared" si="40"/>
        <v>40</v>
      </c>
      <c r="D164" s="42">
        <f t="shared" si="41"/>
        <v>37</v>
      </c>
      <c r="E164" s="42">
        <f t="shared" si="41"/>
        <v>32</v>
      </c>
      <c r="F164" s="42">
        <f t="shared" si="41"/>
        <v>24</v>
      </c>
      <c r="G164" s="42">
        <f t="shared" si="41"/>
        <v>8</v>
      </c>
      <c r="H164" s="42">
        <f t="shared" si="41"/>
        <v>0</v>
      </c>
      <c r="I164" s="42">
        <f t="shared" si="41"/>
        <v>0</v>
      </c>
      <c r="J164" s="42">
        <f t="shared" si="41"/>
        <v>0</v>
      </c>
      <c r="K164" s="45"/>
    </row>
    <row r="165" spans="1:11" x14ac:dyDescent="0.25">
      <c r="A165" s="29">
        <v>51</v>
      </c>
      <c r="B165" s="42">
        <f t="shared" si="39"/>
        <v>41</v>
      </c>
      <c r="C165" s="42">
        <f t="shared" si="40"/>
        <v>39</v>
      </c>
      <c r="D165" s="42">
        <f t="shared" ref="D165:J174" si="42">ROUND(D84,0)</f>
        <v>36</v>
      </c>
      <c r="E165" s="42">
        <f t="shared" si="42"/>
        <v>31</v>
      </c>
      <c r="F165" s="42">
        <f t="shared" si="42"/>
        <v>23</v>
      </c>
      <c r="G165" s="42">
        <f t="shared" si="42"/>
        <v>7</v>
      </c>
      <c r="H165" s="42">
        <f t="shared" si="42"/>
        <v>0</v>
      </c>
      <c r="I165" s="42">
        <f t="shared" si="42"/>
        <v>0</v>
      </c>
      <c r="J165" s="42">
        <f t="shared" si="42"/>
        <v>0</v>
      </c>
      <c r="K165" s="45"/>
    </row>
    <row r="166" spans="1:11" x14ac:dyDescent="0.25">
      <c r="A166" s="29">
        <v>52</v>
      </c>
      <c r="B166" s="42">
        <f t="shared" si="39"/>
        <v>40</v>
      </c>
      <c r="C166" s="42">
        <f t="shared" si="40"/>
        <v>38</v>
      </c>
      <c r="D166" s="42">
        <f t="shared" si="42"/>
        <v>35</v>
      </c>
      <c r="E166" s="42">
        <f t="shared" si="42"/>
        <v>30</v>
      </c>
      <c r="F166" s="42">
        <f t="shared" si="42"/>
        <v>22</v>
      </c>
      <c r="G166" s="42">
        <f t="shared" si="42"/>
        <v>6</v>
      </c>
      <c r="H166" s="42">
        <f t="shared" si="42"/>
        <v>0</v>
      </c>
      <c r="I166" s="42">
        <f t="shared" si="42"/>
        <v>0</v>
      </c>
      <c r="J166" s="42">
        <f t="shared" si="42"/>
        <v>0</v>
      </c>
      <c r="K166" s="45"/>
    </row>
    <row r="167" spans="1:11" x14ac:dyDescent="0.25">
      <c r="A167" s="29">
        <v>53</v>
      </c>
      <c r="B167" s="42">
        <f t="shared" si="39"/>
        <v>40</v>
      </c>
      <c r="C167" s="42">
        <f t="shared" si="40"/>
        <v>37</v>
      </c>
      <c r="D167" s="42">
        <f t="shared" si="42"/>
        <v>34</v>
      </c>
      <c r="E167" s="42">
        <f t="shared" si="42"/>
        <v>29</v>
      </c>
      <c r="F167" s="42">
        <f t="shared" si="42"/>
        <v>21</v>
      </c>
      <c r="G167" s="42">
        <f t="shared" si="42"/>
        <v>5</v>
      </c>
      <c r="H167" s="42">
        <f t="shared" si="42"/>
        <v>0</v>
      </c>
      <c r="I167" s="42">
        <f t="shared" si="42"/>
        <v>0</v>
      </c>
      <c r="J167" s="42">
        <f t="shared" si="42"/>
        <v>0</v>
      </c>
      <c r="K167" s="45"/>
    </row>
    <row r="168" spans="1:11" x14ac:dyDescent="0.25">
      <c r="A168" s="29">
        <v>54</v>
      </c>
      <c r="B168" s="42">
        <f t="shared" si="39"/>
        <v>38</v>
      </c>
      <c r="C168" s="42">
        <f t="shared" si="40"/>
        <v>36</v>
      </c>
      <c r="D168" s="42">
        <f t="shared" si="42"/>
        <v>32</v>
      </c>
      <c r="E168" s="42">
        <f t="shared" si="42"/>
        <v>28</v>
      </c>
      <c r="F168" s="42">
        <f t="shared" si="42"/>
        <v>20</v>
      </c>
      <c r="G168" s="42">
        <f t="shared" si="42"/>
        <v>4</v>
      </c>
      <c r="H168" s="42">
        <f t="shared" si="42"/>
        <v>0</v>
      </c>
      <c r="I168" s="42">
        <f t="shared" si="42"/>
        <v>0</v>
      </c>
      <c r="J168" s="42">
        <f t="shared" si="42"/>
        <v>0</v>
      </c>
      <c r="K168" s="45"/>
    </row>
    <row r="169" spans="1:11" x14ac:dyDescent="0.25">
      <c r="A169" s="29">
        <v>55</v>
      </c>
      <c r="B169" s="42">
        <f t="shared" si="39"/>
        <v>36</v>
      </c>
      <c r="C169" s="42">
        <f t="shared" si="40"/>
        <v>34</v>
      </c>
      <c r="D169" s="42">
        <f t="shared" si="42"/>
        <v>31</v>
      </c>
      <c r="E169" s="42">
        <f t="shared" si="42"/>
        <v>26</v>
      </c>
      <c r="F169" s="42">
        <f t="shared" si="42"/>
        <v>18</v>
      </c>
      <c r="G169" s="42">
        <f t="shared" si="42"/>
        <v>2</v>
      </c>
      <c r="H169" s="42">
        <f t="shared" si="42"/>
        <v>0</v>
      </c>
      <c r="I169" s="42">
        <f t="shared" si="42"/>
        <v>0</v>
      </c>
      <c r="J169" s="42">
        <f t="shared" si="42"/>
        <v>0</v>
      </c>
      <c r="K169" s="45"/>
    </row>
    <row r="170" spans="1:11" x14ac:dyDescent="0.25">
      <c r="A170" s="29">
        <v>56</v>
      </c>
      <c r="B170" s="42">
        <f t="shared" si="39"/>
        <v>32</v>
      </c>
      <c r="C170" s="42">
        <f t="shared" si="40"/>
        <v>29</v>
      </c>
      <c r="D170" s="42">
        <f t="shared" si="42"/>
        <v>26</v>
      </c>
      <c r="E170" s="42">
        <f t="shared" si="42"/>
        <v>21</v>
      </c>
      <c r="F170" s="42">
        <f t="shared" si="42"/>
        <v>13</v>
      </c>
      <c r="G170" s="42">
        <f t="shared" si="42"/>
        <v>0</v>
      </c>
      <c r="H170" s="42">
        <f t="shared" si="42"/>
        <v>0</v>
      </c>
      <c r="I170" s="42">
        <f t="shared" si="42"/>
        <v>0</v>
      </c>
      <c r="J170" s="42">
        <f t="shared" si="42"/>
        <v>0</v>
      </c>
      <c r="K170" s="45"/>
    </row>
    <row r="171" spans="1:11" x14ac:dyDescent="0.25">
      <c r="A171" s="29">
        <v>57</v>
      </c>
      <c r="B171" s="42">
        <f t="shared" si="39"/>
        <v>30</v>
      </c>
      <c r="C171" s="42">
        <f t="shared" si="40"/>
        <v>28</v>
      </c>
      <c r="D171" s="42">
        <f t="shared" si="42"/>
        <v>24</v>
      </c>
      <c r="E171" s="42">
        <f t="shared" si="42"/>
        <v>20</v>
      </c>
      <c r="F171" s="42">
        <f t="shared" si="42"/>
        <v>12</v>
      </c>
      <c r="G171" s="42">
        <f t="shared" si="42"/>
        <v>0</v>
      </c>
      <c r="H171" s="42">
        <f t="shared" si="42"/>
        <v>0</v>
      </c>
      <c r="I171" s="42">
        <f t="shared" si="42"/>
        <v>0</v>
      </c>
      <c r="J171" s="42">
        <f t="shared" si="42"/>
        <v>0</v>
      </c>
      <c r="K171" s="45"/>
    </row>
    <row r="172" spans="1:11" x14ac:dyDescent="0.25">
      <c r="A172" s="29">
        <v>58</v>
      </c>
      <c r="B172" s="42">
        <f t="shared" si="39"/>
        <v>30</v>
      </c>
      <c r="C172" s="42">
        <f t="shared" si="40"/>
        <v>28</v>
      </c>
      <c r="D172" s="42">
        <f t="shared" si="42"/>
        <v>24</v>
      </c>
      <c r="E172" s="42">
        <f t="shared" si="42"/>
        <v>20</v>
      </c>
      <c r="F172" s="42">
        <f t="shared" si="42"/>
        <v>12</v>
      </c>
      <c r="G172" s="42">
        <f t="shared" si="42"/>
        <v>0</v>
      </c>
      <c r="H172" s="42">
        <f t="shared" si="42"/>
        <v>0</v>
      </c>
      <c r="I172" s="42">
        <f t="shared" si="42"/>
        <v>0</v>
      </c>
      <c r="J172" s="42">
        <f t="shared" si="42"/>
        <v>0</v>
      </c>
      <c r="K172" s="45"/>
    </row>
    <row r="173" spans="1:11" x14ac:dyDescent="0.25">
      <c r="A173" s="29">
        <v>59</v>
      </c>
      <c r="B173" s="42">
        <f t="shared" si="39"/>
        <v>30</v>
      </c>
      <c r="C173" s="42">
        <f t="shared" si="40"/>
        <v>28</v>
      </c>
      <c r="D173" s="42">
        <f t="shared" si="42"/>
        <v>24</v>
      </c>
      <c r="E173" s="42">
        <f t="shared" si="42"/>
        <v>20</v>
      </c>
      <c r="F173" s="42">
        <f t="shared" si="42"/>
        <v>12</v>
      </c>
      <c r="G173" s="42">
        <f t="shared" si="42"/>
        <v>0</v>
      </c>
      <c r="H173" s="42">
        <f t="shared" si="42"/>
        <v>0</v>
      </c>
      <c r="I173" s="42">
        <f t="shared" si="42"/>
        <v>0</v>
      </c>
      <c r="J173" s="42">
        <f t="shared" si="42"/>
        <v>0</v>
      </c>
      <c r="K173" s="45"/>
    </row>
    <row r="174" spans="1:11" x14ac:dyDescent="0.25">
      <c r="A174" s="29">
        <v>60</v>
      </c>
      <c r="B174" s="42">
        <f t="shared" si="39"/>
        <v>28</v>
      </c>
      <c r="C174" s="42">
        <f t="shared" si="40"/>
        <v>26</v>
      </c>
      <c r="D174" s="42">
        <f t="shared" si="42"/>
        <v>23</v>
      </c>
      <c r="E174" s="42">
        <f t="shared" si="42"/>
        <v>18</v>
      </c>
      <c r="F174" s="42">
        <f t="shared" si="42"/>
        <v>10</v>
      </c>
      <c r="G174" s="42">
        <f t="shared" si="42"/>
        <v>0</v>
      </c>
      <c r="H174" s="42">
        <f t="shared" si="42"/>
        <v>0</v>
      </c>
      <c r="I174" s="42">
        <f t="shared" si="42"/>
        <v>0</v>
      </c>
      <c r="J174" s="42">
        <f t="shared" si="42"/>
        <v>0</v>
      </c>
      <c r="K174" s="45"/>
    </row>
    <row r="175" spans="1:11" x14ac:dyDescent="0.25">
      <c r="A175" s="29">
        <v>61</v>
      </c>
      <c r="B175" s="42">
        <f t="shared" si="39"/>
        <v>25</v>
      </c>
      <c r="C175" s="42">
        <f t="shared" si="40"/>
        <v>23</v>
      </c>
      <c r="D175" s="42">
        <f t="shared" ref="D175:J184" si="43">ROUND(D94,0)</f>
        <v>20</v>
      </c>
      <c r="E175" s="42">
        <f t="shared" si="43"/>
        <v>15</v>
      </c>
      <c r="F175" s="42">
        <f t="shared" si="43"/>
        <v>7</v>
      </c>
      <c r="G175" s="42">
        <f t="shared" si="43"/>
        <v>0</v>
      </c>
      <c r="H175" s="42">
        <f t="shared" si="43"/>
        <v>0</v>
      </c>
      <c r="I175" s="42">
        <f t="shared" si="43"/>
        <v>0</v>
      </c>
      <c r="J175" s="42">
        <f t="shared" si="43"/>
        <v>0</v>
      </c>
      <c r="K175" s="45"/>
    </row>
    <row r="176" spans="1:11" x14ac:dyDescent="0.25">
      <c r="A176" s="29">
        <v>62</v>
      </c>
      <c r="B176" s="42">
        <f t="shared" si="39"/>
        <v>22</v>
      </c>
      <c r="C176" s="42">
        <f t="shared" si="40"/>
        <v>20</v>
      </c>
      <c r="D176" s="42">
        <f t="shared" si="43"/>
        <v>16</v>
      </c>
      <c r="E176" s="42">
        <f t="shared" si="43"/>
        <v>12</v>
      </c>
      <c r="F176" s="42">
        <f t="shared" si="43"/>
        <v>4</v>
      </c>
      <c r="G176" s="42">
        <f t="shared" si="43"/>
        <v>0</v>
      </c>
      <c r="H176" s="42">
        <f t="shared" si="43"/>
        <v>0</v>
      </c>
      <c r="I176" s="42">
        <f t="shared" si="43"/>
        <v>0</v>
      </c>
      <c r="J176" s="42">
        <f t="shared" si="43"/>
        <v>0</v>
      </c>
      <c r="K176" s="45"/>
    </row>
    <row r="177" spans="1:11" x14ac:dyDescent="0.25">
      <c r="A177" s="29">
        <v>63</v>
      </c>
      <c r="B177" s="42">
        <f t="shared" si="39"/>
        <v>19</v>
      </c>
      <c r="C177" s="42">
        <f t="shared" si="40"/>
        <v>16</v>
      </c>
      <c r="D177" s="42">
        <f t="shared" si="43"/>
        <v>13</v>
      </c>
      <c r="E177" s="42">
        <f t="shared" si="43"/>
        <v>8</v>
      </c>
      <c r="F177" s="42">
        <f t="shared" si="43"/>
        <v>0</v>
      </c>
      <c r="G177" s="42">
        <f t="shared" si="43"/>
        <v>0</v>
      </c>
      <c r="H177" s="42">
        <f t="shared" si="43"/>
        <v>0</v>
      </c>
      <c r="I177" s="42">
        <f t="shared" si="43"/>
        <v>0</v>
      </c>
      <c r="J177" s="42">
        <f t="shared" si="43"/>
        <v>0</v>
      </c>
      <c r="K177" s="45"/>
    </row>
    <row r="178" spans="1:11" x14ac:dyDescent="0.25">
      <c r="A178" s="29">
        <v>64</v>
      </c>
      <c r="B178" s="42">
        <f t="shared" si="39"/>
        <v>19</v>
      </c>
      <c r="C178" s="42">
        <f t="shared" si="40"/>
        <v>16</v>
      </c>
      <c r="D178" s="42">
        <f t="shared" si="43"/>
        <v>13</v>
      </c>
      <c r="E178" s="42">
        <f t="shared" si="43"/>
        <v>8</v>
      </c>
      <c r="F178" s="42">
        <f t="shared" si="43"/>
        <v>0</v>
      </c>
      <c r="G178" s="42">
        <f t="shared" si="43"/>
        <v>0</v>
      </c>
      <c r="H178" s="42">
        <f t="shared" si="43"/>
        <v>0</v>
      </c>
      <c r="I178" s="42">
        <f t="shared" si="43"/>
        <v>0</v>
      </c>
      <c r="J178" s="42">
        <f t="shared" si="43"/>
        <v>0</v>
      </c>
      <c r="K178" s="45"/>
    </row>
    <row r="179" spans="1:11" x14ac:dyDescent="0.25">
      <c r="A179" s="29">
        <v>65</v>
      </c>
      <c r="B179" s="42">
        <f t="shared" si="39"/>
        <v>16</v>
      </c>
      <c r="C179" s="42">
        <f t="shared" si="40"/>
        <v>13</v>
      </c>
      <c r="D179" s="42">
        <f t="shared" si="43"/>
        <v>10</v>
      </c>
      <c r="E179" s="42">
        <f t="shared" si="43"/>
        <v>5</v>
      </c>
      <c r="F179" s="42">
        <f t="shared" si="43"/>
        <v>0</v>
      </c>
      <c r="G179" s="42">
        <f t="shared" si="43"/>
        <v>0</v>
      </c>
      <c r="H179" s="42">
        <f t="shared" si="43"/>
        <v>0</v>
      </c>
      <c r="I179" s="42">
        <f t="shared" si="43"/>
        <v>0</v>
      </c>
      <c r="J179" s="42">
        <f t="shared" si="43"/>
        <v>0</v>
      </c>
      <c r="K179" s="45"/>
    </row>
    <row r="180" spans="1:11" x14ac:dyDescent="0.25">
      <c r="A180" s="29">
        <v>66</v>
      </c>
      <c r="B180" s="42">
        <f t="shared" ref="B180:B189" si="44">ROUND(B99,0)</f>
        <v>14</v>
      </c>
      <c r="C180" s="42">
        <f t="shared" ref="C180:C189" si="45">ROUND(C99,0)</f>
        <v>12</v>
      </c>
      <c r="D180" s="42">
        <f t="shared" si="43"/>
        <v>8</v>
      </c>
      <c r="E180" s="42">
        <f t="shared" si="43"/>
        <v>4</v>
      </c>
      <c r="F180" s="42">
        <f t="shared" si="43"/>
        <v>0</v>
      </c>
      <c r="G180" s="42">
        <f t="shared" si="43"/>
        <v>0</v>
      </c>
      <c r="H180" s="42">
        <f t="shared" si="43"/>
        <v>0</v>
      </c>
      <c r="I180" s="42">
        <f t="shared" si="43"/>
        <v>0</v>
      </c>
      <c r="J180" s="42">
        <f t="shared" si="43"/>
        <v>0</v>
      </c>
      <c r="K180" s="45"/>
    </row>
    <row r="181" spans="1:11" x14ac:dyDescent="0.25">
      <c r="A181" s="29">
        <v>67</v>
      </c>
      <c r="B181" s="42">
        <f t="shared" si="44"/>
        <v>12</v>
      </c>
      <c r="C181" s="42">
        <f t="shared" si="45"/>
        <v>10</v>
      </c>
      <c r="D181" s="42">
        <f t="shared" si="43"/>
        <v>7</v>
      </c>
      <c r="E181" s="42">
        <f t="shared" si="43"/>
        <v>2</v>
      </c>
      <c r="F181" s="42">
        <f t="shared" si="43"/>
        <v>0</v>
      </c>
      <c r="G181" s="42">
        <f t="shared" si="43"/>
        <v>0</v>
      </c>
      <c r="H181" s="42">
        <f t="shared" si="43"/>
        <v>0</v>
      </c>
      <c r="I181" s="42">
        <f t="shared" si="43"/>
        <v>0</v>
      </c>
      <c r="J181" s="42">
        <f t="shared" si="43"/>
        <v>0</v>
      </c>
      <c r="K181" s="45"/>
    </row>
    <row r="182" spans="1:11" x14ac:dyDescent="0.25">
      <c r="A182" s="29">
        <v>68</v>
      </c>
      <c r="B182" s="42">
        <f t="shared" si="44"/>
        <v>12</v>
      </c>
      <c r="C182" s="42">
        <f t="shared" si="45"/>
        <v>10</v>
      </c>
      <c r="D182" s="42">
        <f t="shared" si="43"/>
        <v>7</v>
      </c>
      <c r="E182" s="42">
        <f t="shared" si="43"/>
        <v>2</v>
      </c>
      <c r="F182" s="42">
        <f t="shared" si="43"/>
        <v>0</v>
      </c>
      <c r="G182" s="42">
        <f t="shared" si="43"/>
        <v>0</v>
      </c>
      <c r="H182" s="42">
        <f t="shared" si="43"/>
        <v>0</v>
      </c>
      <c r="I182" s="42">
        <f t="shared" si="43"/>
        <v>0</v>
      </c>
      <c r="J182" s="42">
        <f t="shared" si="43"/>
        <v>0</v>
      </c>
      <c r="K182" s="45"/>
    </row>
    <row r="183" spans="1:11" x14ac:dyDescent="0.25">
      <c r="A183" s="29">
        <v>69</v>
      </c>
      <c r="B183" s="42">
        <f t="shared" si="44"/>
        <v>9</v>
      </c>
      <c r="C183" s="42">
        <f t="shared" si="45"/>
        <v>7</v>
      </c>
      <c r="D183" s="42">
        <f t="shared" si="43"/>
        <v>4</v>
      </c>
      <c r="E183" s="42">
        <f t="shared" si="43"/>
        <v>0</v>
      </c>
      <c r="F183" s="42">
        <f t="shared" si="43"/>
        <v>0</v>
      </c>
      <c r="G183" s="42">
        <f t="shared" si="43"/>
        <v>0</v>
      </c>
      <c r="H183" s="42">
        <f t="shared" si="43"/>
        <v>0</v>
      </c>
      <c r="I183" s="42">
        <f t="shared" si="43"/>
        <v>0</v>
      </c>
      <c r="J183" s="42">
        <f t="shared" si="43"/>
        <v>0</v>
      </c>
      <c r="K183" s="45"/>
    </row>
    <row r="184" spans="1:11" x14ac:dyDescent="0.25">
      <c r="A184" s="29">
        <v>70</v>
      </c>
      <c r="B184" s="42">
        <f t="shared" si="44"/>
        <v>8</v>
      </c>
      <c r="C184" s="42">
        <f t="shared" si="45"/>
        <v>5</v>
      </c>
      <c r="D184" s="42">
        <f t="shared" si="43"/>
        <v>2</v>
      </c>
      <c r="E184" s="42">
        <f t="shared" si="43"/>
        <v>0</v>
      </c>
      <c r="F184" s="42">
        <f t="shared" si="43"/>
        <v>0</v>
      </c>
      <c r="G184" s="42">
        <f t="shared" si="43"/>
        <v>0</v>
      </c>
      <c r="H184" s="42">
        <f t="shared" si="43"/>
        <v>0</v>
      </c>
      <c r="I184" s="42">
        <f t="shared" si="43"/>
        <v>0</v>
      </c>
      <c r="J184" s="42">
        <f t="shared" si="43"/>
        <v>0</v>
      </c>
      <c r="K184" s="45"/>
    </row>
    <row r="185" spans="1:11" x14ac:dyDescent="0.25">
      <c r="A185" s="29">
        <v>71</v>
      </c>
      <c r="B185" s="42">
        <f t="shared" si="44"/>
        <v>3</v>
      </c>
      <c r="C185" s="42">
        <f t="shared" si="45"/>
        <v>0</v>
      </c>
      <c r="D185" s="42">
        <f t="shared" ref="D185:J189" si="46">ROUND(D104,0)</f>
        <v>0</v>
      </c>
      <c r="E185" s="42">
        <f t="shared" si="46"/>
        <v>0</v>
      </c>
      <c r="F185" s="42">
        <f t="shared" si="46"/>
        <v>0</v>
      </c>
      <c r="G185" s="42">
        <f t="shared" si="46"/>
        <v>0</v>
      </c>
      <c r="H185" s="42">
        <f t="shared" si="46"/>
        <v>0</v>
      </c>
      <c r="I185" s="42">
        <f t="shared" si="46"/>
        <v>0</v>
      </c>
      <c r="J185" s="42">
        <f t="shared" si="46"/>
        <v>0</v>
      </c>
      <c r="K185" s="45"/>
    </row>
    <row r="186" spans="1:11" x14ac:dyDescent="0.25">
      <c r="A186" s="29">
        <v>72</v>
      </c>
      <c r="B186" s="42">
        <f t="shared" si="44"/>
        <v>3</v>
      </c>
      <c r="C186" s="42">
        <f t="shared" si="45"/>
        <v>0</v>
      </c>
      <c r="D186" s="42">
        <f t="shared" si="46"/>
        <v>0</v>
      </c>
      <c r="E186" s="42">
        <f t="shared" si="46"/>
        <v>0</v>
      </c>
      <c r="F186" s="42">
        <f t="shared" si="46"/>
        <v>0</v>
      </c>
      <c r="G186" s="42">
        <f t="shared" si="46"/>
        <v>0</v>
      </c>
      <c r="H186" s="42">
        <f t="shared" si="46"/>
        <v>0</v>
      </c>
      <c r="I186" s="42">
        <f t="shared" si="46"/>
        <v>0</v>
      </c>
      <c r="J186" s="42">
        <f t="shared" si="46"/>
        <v>0</v>
      </c>
      <c r="K186" s="45"/>
    </row>
    <row r="187" spans="1:11" x14ac:dyDescent="0.25">
      <c r="A187" s="29">
        <v>73</v>
      </c>
      <c r="B187" s="42">
        <f t="shared" si="44"/>
        <v>0</v>
      </c>
      <c r="C187" s="42">
        <f t="shared" si="45"/>
        <v>0</v>
      </c>
      <c r="D187" s="42">
        <f t="shared" si="46"/>
        <v>0</v>
      </c>
      <c r="E187" s="42">
        <f t="shared" si="46"/>
        <v>0</v>
      </c>
      <c r="F187" s="42">
        <f t="shared" si="46"/>
        <v>0</v>
      </c>
      <c r="G187" s="42">
        <f t="shared" si="46"/>
        <v>0</v>
      </c>
      <c r="H187" s="42">
        <f t="shared" si="46"/>
        <v>0</v>
      </c>
      <c r="I187" s="42">
        <f t="shared" si="46"/>
        <v>0</v>
      </c>
      <c r="J187" s="42">
        <f t="shared" si="46"/>
        <v>0</v>
      </c>
      <c r="K187" s="45"/>
    </row>
    <row r="188" spans="1:11" x14ac:dyDescent="0.25">
      <c r="A188" s="29">
        <v>74</v>
      </c>
      <c r="B188" s="42">
        <f t="shared" si="44"/>
        <v>0</v>
      </c>
      <c r="C188" s="42">
        <f t="shared" si="45"/>
        <v>0</v>
      </c>
      <c r="D188" s="42">
        <f t="shared" si="46"/>
        <v>0</v>
      </c>
      <c r="E188" s="42">
        <f t="shared" si="46"/>
        <v>0</v>
      </c>
      <c r="F188" s="42">
        <f t="shared" si="46"/>
        <v>0</v>
      </c>
      <c r="G188" s="42">
        <f t="shared" si="46"/>
        <v>0</v>
      </c>
      <c r="H188" s="42">
        <f t="shared" si="46"/>
        <v>0</v>
      </c>
      <c r="I188" s="42">
        <f t="shared" si="46"/>
        <v>0</v>
      </c>
      <c r="J188" s="42">
        <f t="shared" si="46"/>
        <v>0</v>
      </c>
      <c r="K188" s="45"/>
    </row>
    <row r="189" spans="1:11" x14ac:dyDescent="0.25">
      <c r="A189" s="32">
        <v>75</v>
      </c>
      <c r="B189" s="42">
        <f t="shared" si="44"/>
        <v>0</v>
      </c>
      <c r="C189" s="42">
        <f t="shared" si="45"/>
        <v>0</v>
      </c>
      <c r="D189" s="42">
        <f t="shared" si="46"/>
        <v>0</v>
      </c>
      <c r="E189" s="42">
        <f t="shared" si="46"/>
        <v>0</v>
      </c>
      <c r="F189" s="42">
        <f t="shared" si="46"/>
        <v>0</v>
      </c>
      <c r="G189" s="42">
        <f t="shared" si="46"/>
        <v>0</v>
      </c>
      <c r="H189" s="42">
        <f t="shared" si="46"/>
        <v>0</v>
      </c>
      <c r="I189" s="42">
        <f t="shared" si="46"/>
        <v>0</v>
      </c>
      <c r="J189" s="42">
        <f t="shared" si="46"/>
        <v>0</v>
      </c>
      <c r="K189" s="45"/>
    </row>
    <row r="190" spans="1:11" x14ac:dyDescent="0.25">
      <c r="K190" s="45"/>
    </row>
    <row r="191" spans="1:11" x14ac:dyDescent="0.25">
      <c r="K191" s="45"/>
    </row>
    <row r="192" spans="1:11" x14ac:dyDescent="0.25">
      <c r="K192" s="45"/>
    </row>
    <row r="193" spans="11:11" x14ac:dyDescent="0.25">
      <c r="K193" s="45"/>
    </row>
    <row r="194" spans="11:11" x14ac:dyDescent="0.25">
      <c r="K194" s="45"/>
    </row>
  </sheetData>
  <mergeCells count="2">
    <mergeCell ref="W32:X32"/>
    <mergeCell ref="Y32:Z32"/>
  </mergeCells>
  <conditionalFormatting sqref="L34:T108">
    <cfRule type="cellIs" dxfId="1" priority="2" operator="greaterThan">
      <formula>0</formula>
    </cfRule>
  </conditionalFormatting>
  <conditionalFormatting sqref="W34:W158">
    <cfRule type="duplicateValues" dxfId="0" priority="44"/>
  </conditionalFormatting>
  <pageMargins left="0.7" right="0.7" top="0.75" bottom="0.75" header="0.3" footer="0.3"/>
  <pageSetup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P32"/>
  <sheetViews>
    <sheetView zoomScaleNormal="100" workbookViewId="0">
      <selection activeCell="A16" sqref="A1:IV65536"/>
    </sheetView>
  </sheetViews>
  <sheetFormatPr defaultColWidth="8.85546875" defaultRowHeight="15" x14ac:dyDescent="0.25"/>
  <sheetData>
    <row r="4" spans="1:16" x14ac:dyDescent="0.25">
      <c r="C4" s="57" t="s">
        <v>63</v>
      </c>
      <c r="D4" s="58"/>
    </row>
    <row r="5" spans="1:16" x14ac:dyDescent="0.25">
      <c r="A5" s="57" t="s">
        <v>64</v>
      </c>
      <c r="B5" s="57"/>
      <c r="C5" s="52">
        <v>0</v>
      </c>
      <c r="D5" s="52">
        <v>0.08</v>
      </c>
      <c r="E5" s="52">
        <v>8.5000000000000006E-2</v>
      </c>
      <c r="F5" s="52">
        <v>0.09</v>
      </c>
      <c r="G5" s="52">
        <v>9.5000000000000001E-2</v>
      </c>
      <c r="H5" s="52">
        <v>0.1</v>
      </c>
      <c r="I5" s="52">
        <v>0.105</v>
      </c>
      <c r="J5" s="52">
        <v>0.11</v>
      </c>
      <c r="K5" s="52">
        <v>0.115</v>
      </c>
      <c r="L5" s="52">
        <v>0.12</v>
      </c>
      <c r="M5" s="52">
        <v>0.125</v>
      </c>
      <c r="N5" s="52">
        <v>0.13</v>
      </c>
      <c r="O5" s="52">
        <v>0.13500000000000001</v>
      </c>
      <c r="P5" s="52">
        <v>0.14000000000000001</v>
      </c>
    </row>
    <row r="6" spans="1:16" x14ac:dyDescent="0.25">
      <c r="A6" s="52">
        <v>-0.1</v>
      </c>
      <c r="B6" s="52">
        <v>0.03</v>
      </c>
      <c r="C6" s="56">
        <v>75</v>
      </c>
      <c r="D6" s="56">
        <v>74</v>
      </c>
      <c r="E6" s="56">
        <v>72</v>
      </c>
      <c r="F6" s="56">
        <v>67</v>
      </c>
      <c r="G6" s="56">
        <v>62</v>
      </c>
      <c r="H6" s="56">
        <v>57</v>
      </c>
      <c r="I6" s="56">
        <v>55</v>
      </c>
      <c r="J6" s="56">
        <v>52</v>
      </c>
      <c r="K6" s="56">
        <v>49</v>
      </c>
      <c r="L6" s="56">
        <v>48</v>
      </c>
      <c r="M6" s="56">
        <v>47</v>
      </c>
      <c r="N6" s="56">
        <v>46</v>
      </c>
      <c r="O6" s="56">
        <v>45</v>
      </c>
      <c r="P6" s="56">
        <v>44</v>
      </c>
    </row>
    <row r="7" spans="1:16" x14ac:dyDescent="0.25">
      <c r="A7" s="52">
        <v>0.03</v>
      </c>
      <c r="B7" s="52">
        <v>3.5000000000000003E-2</v>
      </c>
      <c r="C7" s="56">
        <v>73</v>
      </c>
      <c r="D7" s="56">
        <v>70</v>
      </c>
      <c r="E7" s="56">
        <v>64</v>
      </c>
      <c r="F7" s="56">
        <v>60</v>
      </c>
      <c r="G7" s="56">
        <v>54</v>
      </c>
      <c r="H7" s="56">
        <v>48</v>
      </c>
      <c r="I7" s="56">
        <v>42</v>
      </c>
      <c r="J7" s="56">
        <v>39</v>
      </c>
      <c r="K7" s="56">
        <v>36</v>
      </c>
      <c r="L7" s="56">
        <v>34</v>
      </c>
      <c r="M7" s="56">
        <v>32</v>
      </c>
      <c r="N7" s="56">
        <v>31</v>
      </c>
      <c r="O7" s="56">
        <v>30</v>
      </c>
      <c r="P7" s="56">
        <v>29</v>
      </c>
    </row>
    <row r="8" spans="1:16" x14ac:dyDescent="0.25">
      <c r="A8" s="52">
        <v>3.5000000000000003E-2</v>
      </c>
      <c r="B8" s="52">
        <v>0.04</v>
      </c>
      <c r="C8" s="56">
        <v>71</v>
      </c>
      <c r="D8" s="56">
        <v>63</v>
      </c>
      <c r="E8" s="56">
        <v>59</v>
      </c>
      <c r="F8" s="56">
        <v>53</v>
      </c>
      <c r="G8" s="56">
        <v>45</v>
      </c>
      <c r="H8" s="56">
        <v>38</v>
      </c>
      <c r="I8" s="56">
        <v>32</v>
      </c>
      <c r="J8" s="56">
        <v>27</v>
      </c>
      <c r="K8" s="56">
        <v>23</v>
      </c>
      <c r="L8" s="56">
        <v>22</v>
      </c>
      <c r="M8" s="56">
        <v>20</v>
      </c>
      <c r="N8" s="56">
        <v>19</v>
      </c>
      <c r="O8" s="56">
        <v>18</v>
      </c>
      <c r="P8" s="56">
        <v>16</v>
      </c>
    </row>
    <row r="9" spans="1:16" x14ac:dyDescent="0.25">
      <c r="A9" s="52">
        <v>0.04</v>
      </c>
      <c r="B9" s="52">
        <v>4.4999999999999998E-2</v>
      </c>
      <c r="C9" s="56">
        <v>69</v>
      </c>
      <c r="D9" s="56">
        <v>61</v>
      </c>
      <c r="E9" s="56">
        <v>55</v>
      </c>
      <c r="F9" s="56">
        <v>48</v>
      </c>
      <c r="G9" s="56">
        <v>40</v>
      </c>
      <c r="H9" s="56">
        <v>32</v>
      </c>
      <c r="I9" s="56">
        <v>25</v>
      </c>
      <c r="J9" s="56">
        <v>21</v>
      </c>
      <c r="K9" s="56">
        <v>17</v>
      </c>
      <c r="L9" s="56">
        <v>14</v>
      </c>
      <c r="M9" s="56">
        <v>12</v>
      </c>
      <c r="N9" s="56">
        <v>11</v>
      </c>
      <c r="O9" s="56">
        <v>10</v>
      </c>
      <c r="P9" s="56">
        <v>9</v>
      </c>
    </row>
    <row r="10" spans="1:16" x14ac:dyDescent="0.25">
      <c r="A10" s="52">
        <v>4.4999999999999998E-2</v>
      </c>
      <c r="B10" s="52">
        <v>0.05</v>
      </c>
      <c r="C10" s="56">
        <v>67</v>
      </c>
      <c r="D10" s="56">
        <v>60</v>
      </c>
      <c r="E10" s="56">
        <v>53</v>
      </c>
      <c r="F10" s="56">
        <v>45</v>
      </c>
      <c r="G10" s="56">
        <v>37</v>
      </c>
      <c r="H10" s="56">
        <v>28</v>
      </c>
      <c r="I10" s="56">
        <v>22</v>
      </c>
      <c r="J10" s="56">
        <v>17</v>
      </c>
      <c r="K10" s="56">
        <v>13</v>
      </c>
      <c r="L10" s="56">
        <v>10</v>
      </c>
      <c r="M10" s="56">
        <v>8</v>
      </c>
      <c r="N10" s="56">
        <v>7</v>
      </c>
      <c r="O10" s="56">
        <v>6</v>
      </c>
      <c r="P10" s="56">
        <v>5</v>
      </c>
    </row>
    <row r="11" spans="1:16" x14ac:dyDescent="0.25">
      <c r="A11" s="52">
        <v>0.05</v>
      </c>
      <c r="B11" s="52">
        <v>5.5E-2</v>
      </c>
      <c r="C11" s="56">
        <v>66</v>
      </c>
      <c r="D11" s="56">
        <v>57</v>
      </c>
      <c r="E11" s="56">
        <v>51</v>
      </c>
      <c r="F11" s="56">
        <v>43</v>
      </c>
      <c r="G11" s="56">
        <v>35</v>
      </c>
      <c r="H11" s="56">
        <v>26</v>
      </c>
      <c r="I11" s="56">
        <v>20</v>
      </c>
      <c r="J11" s="56">
        <v>15</v>
      </c>
      <c r="K11" s="56">
        <v>11</v>
      </c>
      <c r="L11" s="56">
        <v>8</v>
      </c>
      <c r="M11" s="56">
        <v>6</v>
      </c>
      <c r="N11" s="56">
        <v>5</v>
      </c>
      <c r="O11" s="56">
        <v>4</v>
      </c>
      <c r="P11" s="56">
        <v>3</v>
      </c>
    </row>
    <row r="12" spans="1:16" x14ac:dyDescent="0.25">
      <c r="A12" s="52">
        <v>5.5E-2</v>
      </c>
      <c r="B12" s="52">
        <v>0.06</v>
      </c>
      <c r="C12" s="56">
        <v>65</v>
      </c>
      <c r="D12" s="56">
        <v>56</v>
      </c>
      <c r="E12" s="56">
        <v>50</v>
      </c>
      <c r="F12" s="56">
        <v>41</v>
      </c>
      <c r="G12" s="56">
        <v>33</v>
      </c>
      <c r="H12" s="56">
        <v>24</v>
      </c>
      <c r="I12" s="56">
        <v>18</v>
      </c>
      <c r="J12" s="56">
        <v>13</v>
      </c>
      <c r="K12" s="56">
        <v>9</v>
      </c>
      <c r="L12" s="56">
        <v>6</v>
      </c>
      <c r="M12" s="56">
        <v>4</v>
      </c>
      <c r="N12" s="56">
        <v>3</v>
      </c>
      <c r="O12" s="56">
        <v>2</v>
      </c>
      <c r="P12" s="56">
        <v>1</v>
      </c>
    </row>
    <row r="13" spans="1:16" x14ac:dyDescent="0.25">
      <c r="A13" s="52">
        <v>0.06</v>
      </c>
      <c r="B13" s="52">
        <v>10</v>
      </c>
      <c r="C13" s="56">
        <v>65</v>
      </c>
      <c r="D13" s="56">
        <v>56</v>
      </c>
      <c r="E13" s="56">
        <v>50</v>
      </c>
      <c r="F13" s="56">
        <v>41</v>
      </c>
      <c r="G13" s="56">
        <v>33</v>
      </c>
      <c r="H13" s="56">
        <v>24</v>
      </c>
      <c r="I13" s="56">
        <v>18</v>
      </c>
      <c r="J13" s="56">
        <v>13</v>
      </c>
      <c r="K13" s="56">
        <v>9</v>
      </c>
      <c r="L13" s="56">
        <v>6</v>
      </c>
      <c r="M13" s="56">
        <v>4</v>
      </c>
      <c r="N13" s="56">
        <v>3</v>
      </c>
      <c r="O13" s="56">
        <v>2</v>
      </c>
      <c r="P13" s="56">
        <v>1</v>
      </c>
    </row>
    <row r="15" spans="1:16" x14ac:dyDescent="0.25">
      <c r="C15" s="55"/>
    </row>
    <row r="16" spans="1:16" x14ac:dyDescent="0.25">
      <c r="B16" s="53">
        <v>0</v>
      </c>
      <c r="H16" s="54">
        <v>0.1</v>
      </c>
    </row>
    <row r="19" spans="2:14" x14ac:dyDescent="0.25">
      <c r="B19" s="53">
        <v>-0.1</v>
      </c>
      <c r="C19" s="53">
        <v>0.03</v>
      </c>
      <c r="D19" t="b">
        <f t="array" ref="D19:D26">A6:A13&lt;B16</f>
        <v>1</v>
      </c>
      <c r="E19" t="b">
        <f t="array" ref="E19:E26">B6:B13&gt;=B16</f>
        <v>1</v>
      </c>
      <c r="F19">
        <f t="array" ref="F19">SUMPRODUCT((A6:A13&lt;B16)*(B6:B13&gt;=B16),ROW(A6:A13))-5</f>
        <v>1</v>
      </c>
      <c r="H19" s="52">
        <v>0</v>
      </c>
      <c r="I19" s="51">
        <v>0.08</v>
      </c>
      <c r="J19" t="b">
        <f t="array" ref="J19:J32">H19:H32&lt;H16</f>
        <v>1</v>
      </c>
      <c r="K19" t="b">
        <f t="array" ref="K19:K32">I19:I32&gt;=H16</f>
        <v>0</v>
      </c>
      <c r="L19">
        <f t="array" ref="L19">SUMPRODUCT((H19:H32&lt;H16)*(I19:I32&gt;=H16),ROW(H19:H32))-18</f>
        <v>5</v>
      </c>
      <c r="N19">
        <f t="array" ref="N19">INDEX(C6:P13,F19,L19)</f>
        <v>62</v>
      </c>
    </row>
    <row r="20" spans="2:14" x14ac:dyDescent="0.25">
      <c r="B20" s="53">
        <v>0.03</v>
      </c>
      <c r="C20" s="53">
        <v>3.5000000000000003E-2</v>
      </c>
      <c r="D20" t="b">
        <v>0</v>
      </c>
      <c r="E20" t="b">
        <v>1</v>
      </c>
      <c r="H20" s="52">
        <v>0.08</v>
      </c>
      <c r="I20" s="51">
        <v>8.5000000000000006E-2</v>
      </c>
      <c r="J20" t="b">
        <v>1</v>
      </c>
      <c r="K20" t="b">
        <v>0</v>
      </c>
    </row>
    <row r="21" spans="2:14" x14ac:dyDescent="0.25">
      <c r="B21" s="53">
        <v>3.5000000000000003E-2</v>
      </c>
      <c r="C21" s="53">
        <v>0.04</v>
      </c>
      <c r="D21" t="b">
        <v>0</v>
      </c>
      <c r="E21" t="b">
        <v>1</v>
      </c>
      <c r="H21" s="52">
        <v>8.5000000000000006E-2</v>
      </c>
      <c r="I21" s="51">
        <v>0.09</v>
      </c>
      <c r="J21" t="b">
        <v>1</v>
      </c>
      <c r="K21" t="b">
        <v>0</v>
      </c>
    </row>
    <row r="22" spans="2:14" x14ac:dyDescent="0.25">
      <c r="B22" s="53">
        <v>0.04</v>
      </c>
      <c r="C22" s="53">
        <v>4.4999999999999998E-2</v>
      </c>
      <c r="D22" t="b">
        <v>0</v>
      </c>
      <c r="E22" t="b">
        <v>1</v>
      </c>
      <c r="H22" s="52">
        <v>0.09</v>
      </c>
      <c r="I22" s="51">
        <v>9.5000000000000001E-2</v>
      </c>
      <c r="J22" t="b">
        <v>1</v>
      </c>
      <c r="K22" t="b">
        <v>0</v>
      </c>
    </row>
    <row r="23" spans="2:14" x14ac:dyDescent="0.25">
      <c r="B23" s="53">
        <v>4.4999999999999998E-2</v>
      </c>
      <c r="C23" s="53">
        <v>0.05</v>
      </c>
      <c r="D23" t="b">
        <v>0</v>
      </c>
      <c r="E23" t="b">
        <v>1</v>
      </c>
      <c r="H23" s="52">
        <v>9.5000000000000001E-2</v>
      </c>
      <c r="I23" s="51">
        <v>0.1</v>
      </c>
      <c r="J23" t="b">
        <v>1</v>
      </c>
      <c r="K23" t="b">
        <v>1</v>
      </c>
    </row>
    <row r="24" spans="2:14" x14ac:dyDescent="0.25">
      <c r="B24" s="53">
        <v>0.05</v>
      </c>
      <c r="C24" s="53">
        <v>5.5E-2</v>
      </c>
      <c r="D24" t="b">
        <v>0</v>
      </c>
      <c r="E24" t="b">
        <v>1</v>
      </c>
      <c r="H24" s="52">
        <v>0.1</v>
      </c>
      <c r="I24" s="51">
        <v>0.105</v>
      </c>
      <c r="J24" t="b">
        <v>0</v>
      </c>
      <c r="K24" t="b">
        <v>1</v>
      </c>
    </row>
    <row r="25" spans="2:14" x14ac:dyDescent="0.25">
      <c r="B25" s="53">
        <v>5.5E-2</v>
      </c>
      <c r="C25" s="53">
        <v>0.06</v>
      </c>
      <c r="D25" t="b">
        <v>0</v>
      </c>
      <c r="E25" t="b">
        <v>1</v>
      </c>
      <c r="H25" s="52">
        <v>0.105</v>
      </c>
      <c r="I25" s="51">
        <v>0.11</v>
      </c>
      <c r="J25" t="b">
        <v>0</v>
      </c>
      <c r="K25" t="b">
        <v>1</v>
      </c>
    </row>
    <row r="26" spans="2:14" x14ac:dyDescent="0.25">
      <c r="B26" s="53">
        <v>0.06</v>
      </c>
      <c r="C26" s="53">
        <v>10</v>
      </c>
      <c r="D26" t="b">
        <v>0</v>
      </c>
      <c r="E26" t="b">
        <v>1</v>
      </c>
      <c r="H26" s="52">
        <v>0.11</v>
      </c>
      <c r="I26" s="51">
        <v>0.115</v>
      </c>
      <c r="J26" t="b">
        <v>0</v>
      </c>
      <c r="K26" t="b">
        <v>1</v>
      </c>
    </row>
    <row r="27" spans="2:14" x14ac:dyDescent="0.25">
      <c r="H27" s="52">
        <v>0.115</v>
      </c>
      <c r="I27" s="51">
        <v>0.12</v>
      </c>
      <c r="J27" t="b">
        <v>0</v>
      </c>
      <c r="K27" t="b">
        <v>1</v>
      </c>
    </row>
    <row r="28" spans="2:14" x14ac:dyDescent="0.25">
      <c r="H28" s="52">
        <v>0.12</v>
      </c>
      <c r="I28" s="51">
        <v>0.125</v>
      </c>
      <c r="J28" t="b">
        <v>0</v>
      </c>
      <c r="K28" t="b">
        <v>1</v>
      </c>
    </row>
    <row r="29" spans="2:14" x14ac:dyDescent="0.25">
      <c r="H29" s="52">
        <v>0.125</v>
      </c>
      <c r="I29" s="51">
        <v>0.13</v>
      </c>
      <c r="J29" t="b">
        <v>0</v>
      </c>
      <c r="K29" t="b">
        <v>1</v>
      </c>
    </row>
    <row r="30" spans="2:14" x14ac:dyDescent="0.25">
      <c r="H30" s="52">
        <v>0.13</v>
      </c>
      <c r="I30" s="51">
        <v>0.13500000000000001</v>
      </c>
      <c r="J30" t="b">
        <v>0</v>
      </c>
      <c r="K30" t="b">
        <v>1</v>
      </c>
    </row>
    <row r="31" spans="2:14" x14ac:dyDescent="0.25">
      <c r="H31" s="52">
        <v>0.13500000000000001</v>
      </c>
      <c r="I31" s="51">
        <v>0.14000000000000001</v>
      </c>
      <c r="J31" t="b">
        <v>0</v>
      </c>
      <c r="K31" t="b">
        <v>1</v>
      </c>
    </row>
    <row r="32" spans="2:14" x14ac:dyDescent="0.25">
      <c r="H32" s="52">
        <v>0.14000000000000001</v>
      </c>
      <c r="I32" s="51">
        <v>10</v>
      </c>
      <c r="J32" t="b">
        <v>0</v>
      </c>
      <c r="K32" t="b">
        <v>1</v>
      </c>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SearchProperties xmlns="1bfe74e5-58b2-41f2-b6ff-fb70c9d71a12" xsi:nil="true"/>
    <MediaServiceObjectDetectorVersions xmlns="1bfe74e5-58b2-41f2-b6ff-fb70c9d71a12" xsi:nil="true"/>
    <MediaServiceDateTaken xmlns="1bfe74e5-58b2-41f2-b6ff-fb70c9d71a12" xsi:nil="true"/>
    <MediaServiceMetadata xmlns="1bfe74e5-58b2-41f2-b6ff-fb70c9d71a12" xsi:nil="true"/>
    <TaxCatchAll xmlns="0c6ec2ab-b00e-459c-af4f-50181d597aa9" xsi:nil="true"/>
    <lcf76f155ced4ddcb4097134ff3c332f xmlns="1bfe74e5-58b2-41f2-b6ff-fb70c9d71a12">
      <Terms xmlns="http://schemas.microsoft.com/office/infopath/2007/PartnerControls"/>
    </lcf76f155ced4ddcb4097134ff3c332f>
    <MediaServiceGenerationTime xmlns="1bfe74e5-58b2-41f2-b6ff-fb70c9d71a12" xsi:nil="true"/>
    <MediaServiceEventHashCode xmlns="1bfe74e5-58b2-41f2-b6ff-fb70c9d71a12" xsi:nil="true"/>
    <MediaLengthInSeconds xmlns="1bfe74e5-58b2-41f2-b6ff-fb70c9d71a12" xsi:nil="true"/>
    <PaIntakeId xmlns="0c6ec2ab-b00e-459c-af4f-50181d597aa9">428</PaIntakeId>
    <MediaServiceFastMetadata xmlns="1bfe74e5-58b2-41f2-b6ff-fb70c9d71a12" xsi:nil="true"/>
    <MediaServiceOCR xmlns="1bfe74e5-58b2-41f2-b6ff-fb70c9d71a1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A Intake Document" ma:contentTypeID="0x01010036B5FC2A5FA2C24BA29E090167A6E563000DEAC9307F85AF419BEC8181BAEC7460" ma:contentTypeVersion="21" ma:contentTypeDescription="" ma:contentTypeScope="" ma:versionID="6e5711e8bf31aad044e476aa681a708f">
  <xsd:schema xmlns:xsd="http://www.w3.org/2001/XMLSchema" xmlns:xs="http://www.w3.org/2001/XMLSchema" xmlns:p="http://schemas.microsoft.com/office/2006/metadata/properties" xmlns:ns2="0c6ec2ab-b00e-459c-af4f-50181d597aa9" xmlns:ns3="1bfe74e5-58b2-41f2-b6ff-fb70c9d71a12" targetNamespace="http://schemas.microsoft.com/office/2006/metadata/properties" ma:root="true" ma:fieldsID="6d19f5c9edd6808c37438b6ee9ccb346" ns2:_="" ns3:_="">
    <xsd:import namespace="0c6ec2ab-b00e-459c-af4f-50181d597aa9"/>
    <xsd:import namespace="1bfe74e5-58b2-41f2-b6ff-fb70c9d71a12"/>
    <xsd:element name="properties">
      <xsd:complexType>
        <xsd:sequence>
          <xsd:element name="documentManagement">
            <xsd:complexType>
              <xsd:all>
                <xsd:element ref="ns2:PaIntake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LengthInSeconds"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ec2ab-b00e-459c-af4f-50181d597aa9" elementFormDefault="qualified">
    <xsd:import namespace="http://schemas.microsoft.com/office/2006/documentManagement/types"/>
    <xsd:import namespace="http://schemas.microsoft.com/office/infopath/2007/PartnerControls"/>
    <xsd:element name="PaIntakeId" ma:index="8" nillable="true" ma:displayName="PaIntakeId" ma:internalName="PaIntakeId" ma:readOnly="false">
      <xsd:simpleType>
        <xsd:restriction base="dms:Text">
          <xsd:maxLength value="255"/>
        </xsd:restriction>
      </xsd:simpleType>
    </xsd:element>
    <xsd:element name="TaxCatchAll" ma:index="13" nillable="true" ma:displayName="Taxonomy Catch All Column" ma:hidden="true" ma:list="{cad97fe2-6503-4469-bdbb-024d6dd6e4c1}" ma:internalName="TaxCatchAll" ma:showField="CatchAllData" ma:web="0c6ec2ab-b00e-459c-af4f-50181d597aa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fe74e5-58b2-41f2-b6ff-fb70c9d71a1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E355F2-91C2-45ED-A4EA-F120042B9D09}">
  <ds:schemaRefs>
    <ds:schemaRef ds:uri="http://schemas.microsoft.com/office/2006/metadata/properties"/>
    <ds:schemaRef ds:uri="http://schemas.microsoft.com/office/infopath/2007/PartnerControls"/>
    <ds:schemaRef ds:uri="1bfe74e5-58b2-41f2-b6ff-fb70c9d71a12"/>
    <ds:schemaRef ds:uri="0c6ec2ab-b00e-459c-af4f-50181d597aa9"/>
  </ds:schemaRefs>
</ds:datastoreItem>
</file>

<file path=customXml/itemProps2.xml><?xml version="1.0" encoding="utf-8"?>
<ds:datastoreItem xmlns:ds="http://schemas.openxmlformats.org/officeDocument/2006/customXml" ds:itemID="{F4FE7992-93A1-4BC8-82A6-4AE366D0A6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6ec2ab-b00e-459c-af4f-50181d597aa9"/>
    <ds:schemaRef ds:uri="1bfe74e5-58b2-41f2-b6ff-fb70c9d71a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Calcul</vt:lpstr>
      <vt:lpstr>NIVEAU DE CCPD</vt:lpstr>
      <vt:lpstr>Cote comb. cap.</vt:lpstr>
      <vt:lpstr>Eleve</vt:lpstr>
      <vt:lpstr>'NIVEAU DE CCPD'!Extract</vt:lpstr>
      <vt:lpstr>Faible</vt:lpstr>
      <vt:lpstr>Faibleamodere</vt:lpstr>
      <vt:lpstr>Modere</vt:lpstr>
      <vt:lpstr>Modereaeleve</vt:lpstr>
      <vt:lpstr>ORR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Sandor Szalai</dc:creator>
  <cp:keywords/>
  <dc:description/>
  <cp:lastModifiedBy>Gloria Do</cp:lastModifiedBy>
  <cp:revision/>
  <dcterms:created xsi:type="dcterms:W3CDTF">2023-10-30T13:00:28Z</dcterms:created>
  <dcterms:modified xsi:type="dcterms:W3CDTF">2024-01-31T16:53:23Z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0x01010036B5FC2A5FA2C24BA29E090167A6E563000DEAC9307F85AF419BEC8181BAEC7460</vt:lpwstr>
  </property>
  <property fmtid="{D5CDD505-2E9C-101B-9397-08002B2CF9AE}" pid="3" name="PaIntakeId">
    <vt:lpwstr>410</vt:lpwstr>
  </property>
  <property fmtid="{D5CDD505-2E9C-101B-9397-08002B2CF9AE}" pid="4" name="TaxCatchAll">
    <vt:lpwstr/>
  </property>
  <property fmtid="{D5CDD505-2E9C-101B-9397-08002B2CF9AE}" pid="5" name="MediaServiceMetadata">
    <vt:lpwstr/>
  </property>
  <property fmtid="{D5CDD505-2E9C-101B-9397-08002B2CF9AE}" pid="6" name="MediaServiceFastMetadata">
    <vt:lpwstr/>
  </property>
  <property fmtid="{D5CDD505-2E9C-101B-9397-08002B2CF9AE}" pid="7" name="lcf76f155ced4ddcb4097134ff3c332f">
    <vt:lpwstr/>
  </property>
  <property fmtid="{D5CDD505-2E9C-101B-9397-08002B2CF9AE}" pid="8" name="MediaServiceOCR">
    <vt:lpwstr/>
  </property>
  <property fmtid="{D5CDD505-2E9C-101B-9397-08002B2CF9AE}" pid="9" name="MediaServiceGenerationTime">
    <vt:lpwstr/>
  </property>
  <property fmtid="{D5CDD505-2E9C-101B-9397-08002B2CF9AE}" pid="10" name="MediaServiceEventHashCode">
    <vt:lpwstr/>
  </property>
  <property fmtid="{D5CDD505-2E9C-101B-9397-08002B2CF9AE}" pid="11" name="MediaServiceObjectDetectorVersions">
    <vt:lpwstr/>
  </property>
  <property fmtid="{D5CDD505-2E9C-101B-9397-08002B2CF9AE}" pid="12" name="MediaServiceDateTaken">
    <vt:lpwstr/>
  </property>
  <property fmtid="{D5CDD505-2E9C-101B-9397-08002B2CF9AE}" pid="13" name="MediaLengthInSeconds">
    <vt:lpwstr/>
  </property>
  <property fmtid="{D5CDD505-2E9C-101B-9397-08002B2CF9AE}" pid="14" name="MediaServiceSearchProperties">
    <vt:lpwstr/>
  </property>
  <property fmtid="{D5CDD505-2E9C-101B-9397-08002B2CF9AE}" pid="15" name="MediaServiceImageTags">
    <vt:lpwstr/>
  </property>
</Properties>
</file>